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15" firstSheet="3" activeTab="9"/>
  </bookViews>
  <sheets>
    <sheet name="附表1 基本情况表" sheetId="1" r:id="rId1"/>
    <sheet name="附表2 发展目标表" sheetId="2" r:id="rId2"/>
    <sheet name="表3.1 贫困人口" sheetId="3" r:id="rId3"/>
    <sheet name="3.2非贫困村贫困人口" sheetId="4" r:id="rId4"/>
    <sheet name="表3.4 贫困村" sheetId="5" r:id="rId5"/>
    <sheet name="附表3 精准脱贫项目一览表" sheetId="6" r:id="rId6"/>
    <sheet name="附表4 解决突出贫困问题项目建设一览表" sheetId="7" r:id="rId7"/>
    <sheet name="表4 脱贫攻坚项目资金一览表 (文中表)" sheetId="8" state="hidden" r:id="rId8"/>
    <sheet name="附表5 区域发展项目一览表" sheetId="9" r:id="rId9"/>
    <sheet name="附表6 规划项目汇总表" sheetId="10" r:id="rId10"/>
    <sheet name="Sheet1" sheetId="11" r:id="rId11"/>
  </sheets>
  <definedNames>
    <definedName name="_Toc434258011" localSheetId="7">'表4 脱贫攻坚项目资金一览表 (文中表)'!$A$2</definedName>
    <definedName name="_xlnm.Print_Area" localSheetId="4">'表3.4 贫困村'!$A$1:$D$12</definedName>
    <definedName name="_xlnm.Print_Area" localSheetId="7">'表4 脱贫攻坚项目资金一览表 (文中表)'!$A$1:$L$199</definedName>
    <definedName name="_xlnm.Print_Area" localSheetId="0">'附表1 基本情况表'!$A$1:$H$41</definedName>
    <definedName name="_xlnm.Print_Area" localSheetId="1">'附表2 发展目标表'!$A$1:$F$31</definedName>
    <definedName name="_xlnm.Print_Area" localSheetId="5">'附表3 精准脱贫项目一览表'!$A$1:$W$12</definedName>
    <definedName name="_xlnm.Print_Area" localSheetId="6">'附表4 解决突出贫困问题项目建设一览表'!$B$1:$CK$263</definedName>
    <definedName name="_xlnm.Print_Titles" localSheetId="7">'表4 脱贫攻坚项目资金一览表 (文中表)'!$3:$6</definedName>
  </definedNames>
  <calcPr fullCalcOnLoad="1"/>
</workbook>
</file>

<file path=xl/sharedStrings.xml><?xml version="1.0" encoding="utf-8"?>
<sst xmlns="http://schemas.openxmlformats.org/spreadsheetml/2006/main" count="1840" uniqueCount="919">
  <si>
    <t>附表1</t>
  </si>
  <si>
    <t>阿坝州“十三五”脱贫攻坚规划基本情况表</t>
  </si>
  <si>
    <t>项     目</t>
  </si>
  <si>
    <t>单位</t>
  </si>
  <si>
    <t>2015年</t>
  </si>
  <si>
    <t>数据来源</t>
  </si>
  <si>
    <t>项目</t>
  </si>
  <si>
    <t>一 基本信息与资源状况</t>
  </si>
  <si>
    <t>—</t>
  </si>
  <si>
    <t>三 基础设施与社会事业</t>
  </si>
  <si>
    <t>县数</t>
  </si>
  <si>
    <t xml:space="preserve">基本农田  </t>
  </si>
  <si>
    <t>公顷</t>
  </si>
  <si>
    <t>农水局</t>
  </si>
  <si>
    <t xml:space="preserve">      其中：国家扶贫工作重点县</t>
  </si>
  <si>
    <t>个</t>
  </si>
  <si>
    <t>1</t>
  </si>
  <si>
    <t>有效灌溉面积</t>
  </si>
  <si>
    <t xml:space="preserve">                少数民族自治县</t>
  </si>
  <si>
    <t>铁路营运里程</t>
  </si>
  <si>
    <t>公里</t>
  </si>
  <si>
    <t>交通局</t>
  </si>
  <si>
    <t xml:space="preserve">                革命老区县</t>
  </si>
  <si>
    <t>公路里程</t>
  </si>
  <si>
    <t>乡镇数</t>
  </si>
  <si>
    <t>统计局</t>
  </si>
  <si>
    <t xml:space="preserve">      其中：高速公路</t>
  </si>
  <si>
    <t>行政村数</t>
  </si>
  <si>
    <t xml:space="preserve">                通乡公路  </t>
  </si>
  <si>
    <t>自然村数</t>
  </si>
  <si>
    <t xml:space="preserve">                通村公路  </t>
  </si>
  <si>
    <t>总户数</t>
  </si>
  <si>
    <t>万户</t>
  </si>
  <si>
    <t xml:space="preserve">农村塘库总数  </t>
  </si>
  <si>
    <t>口</t>
  </si>
  <si>
    <t xml:space="preserve">      其中：乡村户籍户数</t>
  </si>
  <si>
    <t xml:space="preserve">农村塘库总容量  </t>
  </si>
  <si>
    <t>万立方</t>
  </si>
  <si>
    <t>总人口数</t>
  </si>
  <si>
    <t>万人</t>
  </si>
  <si>
    <t xml:space="preserve">病害塘库  </t>
  </si>
  <si>
    <t xml:space="preserve">      其中：乡村户籍人口</t>
  </si>
  <si>
    <t>普通高等学校</t>
  </si>
  <si>
    <t xml:space="preserve">                少数民族人口数  </t>
  </si>
  <si>
    <t>普通中学数</t>
  </si>
  <si>
    <t>教育局</t>
  </si>
  <si>
    <t>乡村从业人员数</t>
  </si>
  <si>
    <t>人社局</t>
  </si>
  <si>
    <t>普通小学数</t>
  </si>
  <si>
    <t xml:space="preserve">      其中：外出务工劳动力数</t>
  </si>
  <si>
    <t>高中毛入学率</t>
  </si>
  <si>
    <t>%</t>
  </si>
  <si>
    <t>人口自然增长率</t>
  </si>
  <si>
    <t>‰</t>
  </si>
  <si>
    <t>卫计局</t>
  </si>
  <si>
    <t>小学学龄儿童入学率</t>
  </si>
  <si>
    <t>国土面积</t>
  </si>
  <si>
    <t>平方公里</t>
  </si>
  <si>
    <t>国土局</t>
  </si>
  <si>
    <t>3甲医院数</t>
  </si>
  <si>
    <t xml:space="preserve">      其中：耕地面积</t>
  </si>
  <si>
    <t>每万人口医院、卫生院数</t>
  </si>
  <si>
    <t xml:space="preserve">                林地面积</t>
  </si>
  <si>
    <t>每万人口床位数</t>
  </si>
  <si>
    <t>张</t>
  </si>
  <si>
    <t xml:space="preserve">                牧草地面积</t>
  </si>
  <si>
    <t>每万人口卫生技术人员数</t>
  </si>
  <si>
    <t>人</t>
  </si>
  <si>
    <t xml:space="preserve">                荒山荒坡面积</t>
  </si>
  <si>
    <t>四 生态环境</t>
  </si>
  <si>
    <t xml:space="preserve">                水域面积</t>
  </si>
  <si>
    <t>森林覆盖率</t>
  </si>
  <si>
    <t>％ 　</t>
  </si>
  <si>
    <t>环林局</t>
  </si>
  <si>
    <t>二 经济发展状况</t>
  </si>
  <si>
    <t>万元地区生产总值能耗</t>
  </si>
  <si>
    <t>吨标煤　</t>
  </si>
  <si>
    <t>国内生产总值</t>
  </si>
  <si>
    <t>亿元</t>
  </si>
  <si>
    <t>12.9278</t>
  </si>
  <si>
    <t xml:space="preserve">万元工业增加值用水量  </t>
  </si>
  <si>
    <t>立方米</t>
  </si>
  <si>
    <t xml:space="preserve">      第一产业值</t>
  </si>
  <si>
    <t>五 贫困状况</t>
  </si>
  <si>
    <t xml:space="preserve">      第二产业值</t>
  </si>
  <si>
    <t>贫困村</t>
  </si>
  <si>
    <t>扶贫移民局</t>
  </si>
  <si>
    <t xml:space="preserve">      第三产业值 </t>
  </si>
  <si>
    <t xml:space="preserve">贫困人口    </t>
  </si>
  <si>
    <t>财政总收入</t>
  </si>
  <si>
    <t>财政局</t>
  </si>
  <si>
    <t>贫困发生率</t>
  </si>
  <si>
    <t>％</t>
  </si>
  <si>
    <t xml:space="preserve">      其中：地方一般财政预算收入</t>
  </si>
  <si>
    <t xml:space="preserve">农村低保人口 </t>
  </si>
  <si>
    <t>民政局</t>
  </si>
  <si>
    <t xml:space="preserve">         人均地方一般财政预算收入</t>
  </si>
  <si>
    <t>元</t>
  </si>
  <si>
    <t xml:space="preserve">通沥青、水泥路的乡镇数量  </t>
  </si>
  <si>
    <t>地方财政支出</t>
  </si>
  <si>
    <t xml:space="preserve">通沥青、水泥路的行政村数量  </t>
  </si>
  <si>
    <t xml:space="preserve">      其中：教育支出</t>
  </si>
  <si>
    <t>通公路的自然村数量</t>
  </si>
  <si>
    <t xml:space="preserve">                医疗卫生支出</t>
  </si>
  <si>
    <t xml:space="preserve">完成农网改造的行政村数量  </t>
  </si>
  <si>
    <t xml:space="preserve">                社保和就业支出</t>
  </si>
  <si>
    <t>通电的自然村数量</t>
  </si>
  <si>
    <t>城镇居民人均可支配收入</t>
  </si>
  <si>
    <t>能接收电视节目自然村数量</t>
  </si>
  <si>
    <t>农村居民人均可支配收入</t>
  </si>
  <si>
    <t>饮水困难农户</t>
  </si>
  <si>
    <t>户</t>
  </si>
  <si>
    <t>城镇化率</t>
  </si>
  <si>
    <t>35</t>
  </si>
  <si>
    <t>住建局</t>
  </si>
  <si>
    <t>有卫生室的行政村数量</t>
  </si>
  <si>
    <t>粮食总产量</t>
  </si>
  <si>
    <t>万吨</t>
  </si>
  <si>
    <t>农村危房（C级）</t>
  </si>
  <si>
    <t>人均粮食占有量</t>
  </si>
  <si>
    <t>公斤</t>
  </si>
  <si>
    <t>农村危房（D级）</t>
  </si>
  <si>
    <t>说明：1、本表以2015年数据填报。2、所有数据请说明数据来源（包括统计部门或专业/行业部门统计数据）。</t>
  </si>
  <si>
    <t>附表2</t>
  </si>
  <si>
    <t xml:space="preserve"> 阿坝州“十三五”脱贫攻坚规划发展目标表</t>
  </si>
  <si>
    <t>序号</t>
  </si>
  <si>
    <t>指标</t>
  </si>
  <si>
    <t>十二五期间</t>
  </si>
  <si>
    <t>十三五期间</t>
  </si>
  <si>
    <t>备注</t>
  </si>
  <si>
    <t>一、脱贫攻坚目标</t>
  </si>
  <si>
    <t>贫困人口数量</t>
  </si>
  <si>
    <t>农民人均纯收入</t>
  </si>
  <si>
    <t>贫困村新村建设</t>
  </si>
  <si>
    <t>易地扶贫搬迁</t>
  </si>
  <si>
    <t>通沥青（水泥）路行政村数</t>
  </si>
  <si>
    <t>通路的自然村数</t>
  </si>
  <si>
    <t>解决农村安全饮水农户数</t>
  </si>
  <si>
    <t>通电的自然村</t>
  </si>
  <si>
    <t>通电话的自然村</t>
  </si>
  <si>
    <t xml:space="preserve">农村危房改造 </t>
  </si>
  <si>
    <t>高中阶段教育毛入学率</t>
  </si>
  <si>
    <t>乡村无线宽带网覆盖率</t>
  </si>
  <si>
    <t>新农合参合率</t>
  </si>
  <si>
    <t>农村低保人数</t>
  </si>
  <si>
    <t>二、区域发展目标</t>
  </si>
  <si>
    <t>地区生产总值年均增长率</t>
  </si>
  <si>
    <t>人均地方财政一般预算收入增长率</t>
  </si>
  <si>
    <t>城镇居民人均可支配收入年均增长率</t>
  </si>
  <si>
    <t>农村居民人均可支配收入年均增长率</t>
  </si>
  <si>
    <t>人均教育支出</t>
  </si>
  <si>
    <t>人均卫生支出</t>
  </si>
  <si>
    <t>人均社保和就业支出</t>
  </si>
  <si>
    <t>附表3.1</t>
  </si>
  <si>
    <t>小金县“十三五”脱贫攻坚规划贫困人口减贫任务表</t>
  </si>
  <si>
    <t>单位：人</t>
  </si>
  <si>
    <t>行政村</t>
  </si>
  <si>
    <t>总人口</t>
  </si>
  <si>
    <t>贫困
人口</t>
  </si>
  <si>
    <t>攻坚阶段</t>
  </si>
  <si>
    <t>巩固提升阶段</t>
  </si>
  <si>
    <t>2016年</t>
  </si>
  <si>
    <t>2017年</t>
  </si>
  <si>
    <t>2018年</t>
  </si>
  <si>
    <t>2019年</t>
  </si>
  <si>
    <t>2020年</t>
  </si>
  <si>
    <t>贫困村标识</t>
  </si>
  <si>
    <t>未安排减贫人数</t>
  </si>
  <si>
    <t>合计</t>
  </si>
  <si>
    <t>长坪村</t>
  </si>
  <si>
    <t>双碉村</t>
  </si>
  <si>
    <t>金锋村</t>
  </si>
  <si>
    <t>沙坝村</t>
  </si>
  <si>
    <t>双桥村</t>
  </si>
  <si>
    <t>打滚坡村</t>
  </si>
  <si>
    <t>石鼓村</t>
  </si>
  <si>
    <t>胆扎村</t>
  </si>
  <si>
    <t>简槽村</t>
  </si>
  <si>
    <t>冒水村</t>
  </si>
  <si>
    <t>达维村</t>
  </si>
  <si>
    <t>滴水村</t>
  </si>
  <si>
    <t>夹金村</t>
  </si>
  <si>
    <t>四大安村</t>
  </si>
  <si>
    <t>上马厂村</t>
  </si>
  <si>
    <t>木纳斯村</t>
  </si>
  <si>
    <t>董马村</t>
  </si>
  <si>
    <t>木桠村</t>
  </si>
  <si>
    <t>日尔村</t>
  </si>
  <si>
    <t>园艺场村</t>
  </si>
  <si>
    <t>廖家院村</t>
  </si>
  <si>
    <t>大坝村</t>
  </si>
  <si>
    <t>王家寨村</t>
  </si>
  <si>
    <t>木洛村</t>
  </si>
  <si>
    <t>九扎村</t>
  </si>
  <si>
    <t>向花村</t>
  </si>
  <si>
    <t>小二普村</t>
  </si>
  <si>
    <t>黄家山村</t>
  </si>
  <si>
    <t>色不龙村</t>
  </si>
  <si>
    <t>甘沟村</t>
  </si>
  <si>
    <t>官寨村</t>
  </si>
  <si>
    <t>木栏村</t>
  </si>
  <si>
    <t>窄小村</t>
  </si>
  <si>
    <t>大水沟村</t>
  </si>
  <si>
    <t>甘家沟村</t>
  </si>
  <si>
    <t>老营村</t>
  </si>
  <si>
    <t>下马厂村</t>
  </si>
  <si>
    <t>大板村</t>
  </si>
  <si>
    <t>油坊村</t>
  </si>
  <si>
    <t>彭坝村</t>
  </si>
  <si>
    <t>前锋村</t>
  </si>
  <si>
    <t>大寨村</t>
  </si>
  <si>
    <t>虹光村</t>
  </si>
  <si>
    <t>科牛村</t>
  </si>
  <si>
    <t>两河村</t>
  </si>
  <si>
    <t>木城村</t>
  </si>
  <si>
    <t>粮台村</t>
  </si>
  <si>
    <t>墨龙村</t>
  </si>
  <si>
    <t>高卡村</t>
  </si>
  <si>
    <t>庄房村</t>
  </si>
  <si>
    <t>段家山村</t>
  </si>
  <si>
    <t>胥家山村</t>
  </si>
  <si>
    <t>菜园村</t>
  </si>
  <si>
    <t>大坪村</t>
  </si>
  <si>
    <t>先锋村</t>
  </si>
  <si>
    <t>营门村</t>
  </si>
  <si>
    <t>达木村</t>
  </si>
  <si>
    <t>登春村</t>
  </si>
  <si>
    <t>青春村</t>
  </si>
  <si>
    <t>康乐村</t>
  </si>
  <si>
    <t>大梁村</t>
  </si>
  <si>
    <t>木龙村</t>
  </si>
  <si>
    <t>木坡村</t>
  </si>
  <si>
    <t>招牛村</t>
  </si>
  <si>
    <t>藏青村</t>
  </si>
  <si>
    <t>巴木村</t>
  </si>
  <si>
    <t>太阳村</t>
  </si>
  <si>
    <t>八角沟村</t>
  </si>
  <si>
    <t>农光村</t>
  </si>
  <si>
    <t>桥头村</t>
  </si>
  <si>
    <t>大锁村</t>
  </si>
  <si>
    <t>嘎斯村</t>
  </si>
  <si>
    <t>公达村</t>
  </si>
  <si>
    <t>蓝山村</t>
  </si>
  <si>
    <t>核桃村</t>
  </si>
  <si>
    <t>双柏村</t>
  </si>
  <si>
    <t>茂阳村</t>
  </si>
  <si>
    <t>卯梁村</t>
  </si>
  <si>
    <t>营盘村</t>
  </si>
  <si>
    <t>春厂坝村</t>
  </si>
  <si>
    <t>马桑村</t>
  </si>
  <si>
    <t>三关桥村</t>
  </si>
  <si>
    <t>石灰窑村</t>
  </si>
  <si>
    <t>新街村</t>
  </si>
  <si>
    <t>策尔足村</t>
  </si>
  <si>
    <t>猛固村</t>
  </si>
  <si>
    <t>崇德村</t>
  </si>
  <si>
    <t>海坪村</t>
  </si>
  <si>
    <t>色木村</t>
  </si>
  <si>
    <t>双河村</t>
  </si>
  <si>
    <t>花牛村</t>
  </si>
  <si>
    <t>和尚村</t>
  </si>
  <si>
    <t>美诺村</t>
  </si>
  <si>
    <t>头道村</t>
  </si>
  <si>
    <t>团结村</t>
  </si>
  <si>
    <t>共和村</t>
  </si>
  <si>
    <t>水坪村</t>
  </si>
  <si>
    <t>头卡村</t>
  </si>
  <si>
    <t>新民村</t>
  </si>
  <si>
    <t>北马村</t>
  </si>
  <si>
    <t>龙王村</t>
  </si>
  <si>
    <t>燕栖村</t>
  </si>
  <si>
    <t>桃粱村</t>
  </si>
  <si>
    <t>苍坪村</t>
  </si>
  <si>
    <t>沙冲村</t>
  </si>
  <si>
    <t>松光村</t>
  </si>
  <si>
    <t>马尔村</t>
  </si>
  <si>
    <t>四农村</t>
  </si>
  <si>
    <t>四明村</t>
  </si>
  <si>
    <t>日落村</t>
  </si>
  <si>
    <t>波罗村</t>
  </si>
  <si>
    <t>鸡心村</t>
  </si>
  <si>
    <t>蕊峰村</t>
  </si>
  <si>
    <t>马鞍村</t>
  </si>
  <si>
    <t>千家村</t>
  </si>
  <si>
    <t>沉水村</t>
  </si>
  <si>
    <t>大沟村</t>
  </si>
  <si>
    <t>元营村</t>
  </si>
  <si>
    <t>足木村</t>
  </si>
  <si>
    <t>中纳村</t>
  </si>
  <si>
    <t>大哇村</t>
  </si>
  <si>
    <t>阿斯隆村</t>
  </si>
  <si>
    <t>枷担湾村</t>
  </si>
  <si>
    <t>金山村</t>
  </si>
  <si>
    <t>春卡村</t>
  </si>
  <si>
    <t>窝底村</t>
  </si>
  <si>
    <t>成都村</t>
  </si>
  <si>
    <t>潘安村</t>
  </si>
  <si>
    <t>纳东村</t>
  </si>
  <si>
    <t>火地村</t>
  </si>
  <si>
    <t>城门村</t>
  </si>
  <si>
    <t>填表说明：贫困人口最晚到2018年实现脱贫，各贫困村依据要求按年度计划。</t>
  </si>
  <si>
    <t>表3.2  非贫困村贫困人口脱贫任务表</t>
  </si>
  <si>
    <t>表3.3  全县贫困人口脱贫任务表</t>
  </si>
  <si>
    <t>扶贫攻坚阶段</t>
  </si>
  <si>
    <t>未安排</t>
  </si>
  <si>
    <t>1367</t>
  </si>
  <si>
    <t>非贫困村</t>
  </si>
  <si>
    <t>填表说明：2018年全部脱贫，2020年为巩固提升时期。</t>
  </si>
  <si>
    <t>0</t>
  </si>
  <si>
    <t>15年已脱贫完</t>
  </si>
  <si>
    <t>复核后无贫困户</t>
  </si>
  <si>
    <t>填表说明：2019年全部脱贫，2020年为巩固提升时期，各村根据具体情况分解到年。</t>
  </si>
  <si>
    <t>附表3.4</t>
  </si>
  <si>
    <t>小金县“十三五”脱贫攻坚规划贫困村脱贫任务计划表</t>
  </si>
  <si>
    <t>单位：个</t>
  </si>
  <si>
    <t>脱贫计划</t>
  </si>
  <si>
    <t>退出销号个数</t>
  </si>
  <si>
    <t>具体村名</t>
  </si>
  <si>
    <t>集中攻坚阶段</t>
  </si>
  <si>
    <t>双碉村，木纳斯村，王家寨村，色不龙村，大水沟村，大板村，高卡村，达木村，藏青村，太阳村，大锁村，嘎斯村，茂阳村，策尔足村，色木村，团结村，燕栖村，马鞍村，中纳村，春卡村，成都村，潘安村，纳东村。</t>
  </si>
  <si>
    <t>双桥村，打滚坡村，石鼓村，四大安村，木洛村，黄家山村，油坊村，庄房村，胥家山村，青春村，大坪村，八角沟村，公达村，营盘村，猛固村，花牛村，太阳村，共和村，水坪村，桃粱村，四农村，四明村，沉水村，大沟村，阿斯隆村，火地村。</t>
  </si>
  <si>
    <t>长坪村，胆扎村，简槽村，董马村，九扎村，向花村，甘沟村，甘家沟村，彭坝村，墨龙村，段家山村，康乐村，巴木村，蓝山村，大坝村，和尚村，头卡村，沙冲村，波罗村，千家村，足木村，金山村，城门村。</t>
  </si>
  <si>
    <t>冒水村，上马厂村，廖家院村，大坝村，前锋村，粮台村，登春村，卯梁村，双河村，新民村，苍坪村，日落村，蕊峰村，大哇村，窝底村。</t>
  </si>
  <si>
    <t>填表说明：1.“销号”个数填写计划销号贫困村个数；                    
          2.“具体村名”填写所有计划“销号”的贫困村村名。</t>
  </si>
  <si>
    <t>附表3</t>
  </si>
  <si>
    <t>小金县“十三五”脱贫攻坚规划精准到户、到人项目建设一览表</t>
  </si>
  <si>
    <t>建设内容</t>
  </si>
  <si>
    <t>补助标准（元）</t>
  </si>
  <si>
    <t>规模</t>
  </si>
  <si>
    <t>分年度规模</t>
  </si>
  <si>
    <t>投资合计</t>
  </si>
  <si>
    <t>资金筹措</t>
  </si>
  <si>
    <t>政府性投入</t>
  </si>
  <si>
    <t>其他资金</t>
  </si>
  <si>
    <t>政府性投入合计</t>
  </si>
  <si>
    <t>行业资金</t>
  </si>
  <si>
    <t>专项资金</t>
  </si>
  <si>
    <t>省以上</t>
  </si>
  <si>
    <t>州</t>
  </si>
  <si>
    <t>县</t>
  </si>
  <si>
    <t>信贷
资金</t>
  </si>
  <si>
    <t>业主
投资</t>
  </si>
  <si>
    <t>农户
自筹</t>
  </si>
  <si>
    <t>人次</t>
  </si>
  <si>
    <t>一、生产和就业扶持</t>
  </si>
  <si>
    <t>二、生态扶贫和移民搬迁安置</t>
  </si>
  <si>
    <t>三、低保政策兜底</t>
  </si>
  <si>
    <t>扶贫线</t>
  </si>
  <si>
    <t>四、医疗救助扶持</t>
  </si>
  <si>
    <t>五、灾后重建帮扶</t>
  </si>
  <si>
    <t>附表4</t>
  </si>
  <si>
    <t>小金县“十三五”脱贫攻坚规划解决突出贫困问题项目建设一览表</t>
  </si>
  <si>
    <t>牵头单位</t>
  </si>
  <si>
    <t>单位投资标准</t>
  </si>
  <si>
    <t>总投资</t>
  </si>
  <si>
    <t>建设规模</t>
  </si>
  <si>
    <t>分年度建设规模</t>
  </si>
  <si>
    <t>资金筹措（2016-2020年）</t>
  </si>
  <si>
    <t>资金筹措（2016年）</t>
  </si>
  <si>
    <t>资金筹措（2017年）</t>
  </si>
  <si>
    <t>资金筹措（2018年）</t>
  </si>
  <si>
    <t>资金筹措（2019年）</t>
  </si>
  <si>
    <t>资金筹措（2020年）</t>
  </si>
  <si>
    <t>其他投入</t>
  </si>
  <si>
    <t>社会捐赠</t>
  </si>
  <si>
    <t>一、思想扶贫</t>
  </si>
  <si>
    <t>县教育局</t>
  </si>
  <si>
    <t>1教育建设</t>
  </si>
  <si>
    <t>1.1学校建设</t>
  </si>
  <si>
    <t>所</t>
  </si>
  <si>
    <t xml:space="preserve">  1.1.1城关第二幼儿园</t>
  </si>
  <si>
    <t xml:space="preserve">  1.1.2城关第二小学宿舍</t>
  </si>
  <si>
    <t xml:space="preserve">  1.1.3小金中学田径运动场</t>
  </si>
  <si>
    <t xml:space="preserve">  1.1.4特教学校整体搬迁</t>
  </si>
  <si>
    <t>1.2学校维护</t>
  </si>
  <si>
    <t xml:space="preserve">  1.2.1小学</t>
  </si>
  <si>
    <t xml:space="preserve">  1.2.2中学</t>
  </si>
  <si>
    <t>1.3教育设施配套</t>
  </si>
  <si>
    <t xml:space="preserve">  1.3.1幼儿园</t>
  </si>
  <si>
    <t xml:space="preserve">  1.3.2小学</t>
  </si>
  <si>
    <t xml:space="preserve">  1.3.3中学</t>
  </si>
  <si>
    <t xml:space="preserve">  1.3.4寄宿制、办公设备</t>
  </si>
  <si>
    <t>1.4教师培训</t>
  </si>
  <si>
    <t>1792</t>
  </si>
  <si>
    <t>1.5教育帮扶</t>
  </si>
  <si>
    <t xml:space="preserve">  1.5.2 藏区支教计划</t>
  </si>
  <si>
    <t xml:space="preserve">  1.5.3 社会帮扶</t>
  </si>
  <si>
    <t>二、产业扶贫</t>
  </si>
  <si>
    <t>1生态农业</t>
  </si>
  <si>
    <t>农畜水局</t>
  </si>
  <si>
    <t>1.1种植业</t>
  </si>
  <si>
    <t xml:space="preserve">  1.1.1种植业基地</t>
  </si>
  <si>
    <t xml:space="preserve">    1.1.1.1蔬菜</t>
  </si>
  <si>
    <t xml:space="preserve">    1.1.1.2小金苹果</t>
  </si>
  <si>
    <t xml:space="preserve">    1.1.1.3酿酒葡萄</t>
  </si>
  <si>
    <t xml:space="preserve">    1.1.1.4玫瑰产业</t>
  </si>
  <si>
    <t xml:space="preserve">    1.1.1.5道地中药材</t>
  </si>
  <si>
    <t xml:space="preserve">  1.1.2种植业面积</t>
  </si>
  <si>
    <t>亩</t>
  </si>
  <si>
    <t xml:space="preserve">    1.1.2.1蔬菜</t>
  </si>
  <si>
    <t xml:space="preserve">    1.1.2.2小金苹果</t>
  </si>
  <si>
    <t xml:space="preserve">    1.1.2.3酿酒葡萄</t>
  </si>
  <si>
    <t xml:space="preserve">    1.1.2.4玫瑰产业</t>
  </si>
  <si>
    <t xml:space="preserve">    1.1.2.5道地中药材大田种植</t>
  </si>
  <si>
    <t>1.2养殖业</t>
  </si>
  <si>
    <t xml:space="preserve">  1.2.1养殖业基地</t>
  </si>
  <si>
    <t xml:space="preserve">    1.2.1.1牦牛</t>
  </si>
  <si>
    <t xml:space="preserve">    1.2.1.2黄牛</t>
  </si>
  <si>
    <t xml:space="preserve">    1.2.1.3山羊</t>
  </si>
  <si>
    <t xml:space="preserve">    1.2.1.4土鸡</t>
  </si>
  <si>
    <t xml:space="preserve">    1.2.1.5半野藏猪</t>
  </si>
  <si>
    <t xml:space="preserve">    1.2.1.6生猪</t>
  </si>
  <si>
    <t xml:space="preserve">    1.2.1.7阿坝中蜂</t>
  </si>
  <si>
    <t xml:space="preserve">    1.2.1.8林下养殖</t>
  </si>
  <si>
    <t>1.3林业基地</t>
  </si>
  <si>
    <t xml:space="preserve">  1.3.1油用牡丹</t>
  </si>
  <si>
    <t xml:space="preserve">  1.3.2核桃</t>
  </si>
  <si>
    <t xml:space="preserve">  1.3.3沙棘</t>
  </si>
  <si>
    <t xml:space="preserve">  1.3.4细齿樱桃</t>
  </si>
  <si>
    <t xml:space="preserve">  1.3.5花椒</t>
  </si>
  <si>
    <t xml:space="preserve">  1.3.6玫瑰</t>
  </si>
  <si>
    <t>1.4土地开发整理</t>
  </si>
  <si>
    <t>2生态旅游业</t>
  </si>
  <si>
    <t>2.1旅游基础设施建设</t>
  </si>
  <si>
    <t xml:space="preserve"> 2.1.1旅游公厕</t>
  </si>
  <si>
    <t xml:space="preserve"> 2.1.2标志标牌</t>
  </si>
  <si>
    <t xml:space="preserve"> 2.1.3停车场配套设施</t>
  </si>
  <si>
    <t>2.2旅游产业布局与开发</t>
  </si>
  <si>
    <t xml:space="preserve"> 2.2.1旅游扶贫示范村</t>
  </si>
  <si>
    <t xml:space="preserve"> 2.2.2民宿旅游达标户</t>
  </si>
  <si>
    <t>发改局</t>
  </si>
  <si>
    <t>3生态工业</t>
  </si>
  <si>
    <t>3.1电冶工业</t>
  </si>
  <si>
    <t xml:space="preserve">  3.1.1高压化成箔生产线建设</t>
  </si>
  <si>
    <t>3.2农副产品加工</t>
  </si>
  <si>
    <t xml:space="preserve">  3.2.1林产品</t>
  </si>
  <si>
    <t xml:space="preserve">  3.2.2菌类</t>
  </si>
  <si>
    <t>4新型经营业态</t>
  </si>
  <si>
    <t>4.1农产品产地初加工</t>
  </si>
  <si>
    <t>4.2农村电子商务</t>
  </si>
  <si>
    <t>37/1</t>
  </si>
  <si>
    <t>8/1</t>
  </si>
  <si>
    <t>文广新</t>
  </si>
  <si>
    <t>4.3农村文化创意</t>
  </si>
  <si>
    <t xml:space="preserve">  4.3.1汗牛川西北民歌节目打造</t>
  </si>
  <si>
    <t xml:space="preserve">  4.3.2汗牛川布扎戏节目打造</t>
  </si>
  <si>
    <t xml:space="preserve">  4.3.3宅垄马尔锅庄传承基地</t>
  </si>
  <si>
    <t xml:space="preserve">  4.3.4木坡德尔崩节目打造</t>
  </si>
  <si>
    <t xml:space="preserve">  4.3.5大坪藏戏传承基地</t>
  </si>
  <si>
    <t xml:space="preserve">  4.3.6结斯服饰展演节目打造</t>
  </si>
  <si>
    <t xml:space="preserve">  4.3.7沃日土司文化</t>
  </si>
  <si>
    <t xml:space="preserve">  4.3.8八角根艺、藏编传承基地</t>
  </si>
  <si>
    <t xml:space="preserve">  4.3.9日隆演艺基地</t>
  </si>
  <si>
    <t xml:space="preserve">  4.3.10美兴镇演艺中心</t>
  </si>
  <si>
    <t xml:space="preserve">  4.3.11夹金山“6.14红色之旅”户外运动赛</t>
  </si>
  <si>
    <t xml:space="preserve">  4.3.12夹金山户外体育体验基地</t>
  </si>
  <si>
    <t xml:space="preserve">  4.3.13非物质文化遗产传习与展示中心</t>
  </si>
  <si>
    <t xml:space="preserve">  4.3.14政府购买演出服务</t>
  </si>
  <si>
    <t>场</t>
  </si>
  <si>
    <t xml:space="preserve">  4.3.15扶持民间传统文化协会</t>
  </si>
  <si>
    <t>县城</t>
  </si>
  <si>
    <t>一区</t>
  </si>
  <si>
    <t>二区</t>
  </si>
  <si>
    <t>三区</t>
  </si>
  <si>
    <t>四区</t>
  </si>
  <si>
    <t>三、设施扶贫</t>
  </si>
  <si>
    <t>1交通建设</t>
  </si>
  <si>
    <t>1.1道路新建</t>
  </si>
  <si>
    <t>km</t>
  </si>
  <si>
    <t xml:space="preserve">  1.1.1机耕道</t>
  </si>
  <si>
    <t xml:space="preserve">  1.1.2产业（田间）道路</t>
  </si>
  <si>
    <t xml:space="preserve">  1.1.3牧道建设</t>
  </si>
  <si>
    <t>1.2道路改造提升</t>
  </si>
  <si>
    <t xml:space="preserve">  1.2.1县级道路</t>
  </si>
  <si>
    <t xml:space="preserve">    1.2.1.1美格路（汗牛段）</t>
  </si>
  <si>
    <t xml:space="preserve">    1.2.1.2美格路（美汗段）</t>
  </si>
  <si>
    <t xml:space="preserve">    1.2.1.3美格路（小美段）</t>
  </si>
  <si>
    <t xml:space="preserve">    1.2.1.4美宝路（小金段）</t>
  </si>
  <si>
    <t xml:space="preserve">  1.2.2乡镇级道路</t>
  </si>
  <si>
    <t xml:space="preserve">    1.2.2.1崇德乡路</t>
  </si>
  <si>
    <t xml:space="preserve">    1.2.2.2结斯乡道</t>
  </si>
  <si>
    <t xml:space="preserve">  1.2.3通村道路</t>
  </si>
  <si>
    <t xml:space="preserve">    1.2.3.1村道窄变宽工程</t>
  </si>
  <si>
    <t xml:space="preserve">    1.2.3.2通村道路硬化</t>
  </si>
  <si>
    <t>农蓄水局</t>
  </si>
  <si>
    <t xml:space="preserve">  1.2.4牧道建设</t>
  </si>
  <si>
    <t>1.3道路安保设施配套</t>
  </si>
  <si>
    <t xml:space="preserve">  1.3.1防护栏新建</t>
  </si>
  <si>
    <t>1.4桥梁新建和改造</t>
  </si>
  <si>
    <t>座</t>
  </si>
  <si>
    <t xml:space="preserve">  1.4.1桥梁新建</t>
  </si>
  <si>
    <t>米</t>
  </si>
  <si>
    <t>1.5客运站新建</t>
  </si>
  <si>
    <t xml:space="preserve">  1.5.1县级客运站</t>
  </si>
  <si>
    <t xml:space="preserve">  1.5.2乡镇级客运站</t>
  </si>
  <si>
    <t>1.6村级招呼站</t>
  </si>
  <si>
    <t>1.7超限检测站</t>
  </si>
  <si>
    <t>1.8养护和应急保通中心</t>
  </si>
  <si>
    <t>1.9养护管理站</t>
  </si>
  <si>
    <t>2水利建设</t>
  </si>
  <si>
    <t>2.1取水点改造</t>
  </si>
  <si>
    <t>2.2饮水建设</t>
  </si>
  <si>
    <t xml:space="preserve">  2.2.1饮水池改造</t>
  </si>
  <si>
    <t xml:space="preserve">  2.2.2饮水管道铺设</t>
  </si>
  <si>
    <t xml:space="preserve">    2.2.2.1主干管道铺设</t>
  </si>
  <si>
    <t xml:space="preserve">    2.2.2.2入户管道铺设</t>
  </si>
  <si>
    <t>2.3灌溉建设</t>
  </si>
  <si>
    <t xml:space="preserve">  2.3.1蓄水池新建和改造</t>
  </si>
  <si>
    <t xml:space="preserve">    2.3.1.1蓄水池新建</t>
  </si>
  <si>
    <t>1671</t>
  </si>
  <si>
    <t xml:space="preserve">    2.3.1.2蓄水池改造</t>
  </si>
  <si>
    <t xml:space="preserve">  2.3.2灌溉渠道和管道铺设</t>
  </si>
  <si>
    <t xml:space="preserve">    2.3.2.1主干渠道和管道铺设</t>
  </si>
  <si>
    <t xml:space="preserve">    2.3.2.2入田渠道和管道铺设</t>
  </si>
  <si>
    <t>2.4农田水利建设</t>
  </si>
  <si>
    <t xml:space="preserve">  2.4.1小水窖</t>
  </si>
  <si>
    <t xml:space="preserve">  2.4.2小水池</t>
  </si>
  <si>
    <t xml:space="preserve">  2.4.3太阳能提灌站</t>
  </si>
  <si>
    <t>2.5城乡防洪减灾建设</t>
  </si>
  <si>
    <t>万元</t>
  </si>
  <si>
    <t xml:space="preserve">  2.5.1农村河道治理</t>
  </si>
  <si>
    <t xml:space="preserve">  2.5.2中小河流域治理</t>
  </si>
  <si>
    <t xml:space="preserve">  2.5.3山洪地质灾害防治</t>
  </si>
  <si>
    <t xml:space="preserve">  2.5.4水土流失治理</t>
  </si>
  <si>
    <t>3信息化建设</t>
  </si>
  <si>
    <t>文广新局</t>
  </si>
  <si>
    <t>3.1广电网建设</t>
  </si>
  <si>
    <t xml:space="preserve">  3.1.1主干线路铺设</t>
  </si>
  <si>
    <t xml:space="preserve">  3.1.2入户线路铺设</t>
  </si>
  <si>
    <t xml:space="preserve">  3.1.3终端用户线路改造</t>
  </si>
  <si>
    <t xml:space="preserve">  3.1.4高清节目覆盖</t>
  </si>
  <si>
    <t>套</t>
  </si>
  <si>
    <t xml:space="preserve">  3.1.5提升传输线路带宽</t>
  </si>
  <si>
    <t>兆</t>
  </si>
  <si>
    <t>3.2电信网建设</t>
  </si>
  <si>
    <t xml:space="preserve">  3.2.1主干线路铺设</t>
  </si>
  <si>
    <t xml:space="preserve">  3.2.2入户线路铺设</t>
  </si>
  <si>
    <t>3.3互联网建设</t>
  </si>
  <si>
    <t xml:space="preserve">  3.3.1主干线路铺设</t>
  </si>
  <si>
    <t xml:space="preserve">  3.3.2入户线路铺设</t>
  </si>
  <si>
    <t>3.4基站建设</t>
  </si>
  <si>
    <t xml:space="preserve">  3.4.1 3G基站建设</t>
  </si>
  <si>
    <t xml:space="preserve">  3.4.2 4G基站建设</t>
  </si>
  <si>
    <t>四、能力扶贫</t>
  </si>
  <si>
    <t>1种植技术培训</t>
  </si>
  <si>
    <t>1.1蔬菜</t>
  </si>
  <si>
    <t>1.2小金苹果</t>
  </si>
  <si>
    <t>1.3酿酒葡萄</t>
  </si>
  <si>
    <t>1.4玫瑰产业</t>
  </si>
  <si>
    <t>2养殖技术培训</t>
  </si>
  <si>
    <t>2.1牦牛</t>
  </si>
  <si>
    <t>2.2黄牛</t>
  </si>
  <si>
    <t>2.3山羊</t>
  </si>
  <si>
    <t>2.4土鸡</t>
  </si>
  <si>
    <t>2.5藏香猪</t>
  </si>
  <si>
    <t>3新型农民培训</t>
  </si>
  <si>
    <t>科技局</t>
  </si>
  <si>
    <t>4科技服务</t>
  </si>
  <si>
    <t>4.1科技明白人</t>
  </si>
  <si>
    <t>4.2科技示范建设</t>
  </si>
  <si>
    <t xml:space="preserve">  4.2.1科技示范村建设</t>
  </si>
  <si>
    <t xml:space="preserve">  4.2.2科技示范户</t>
  </si>
  <si>
    <t>五、民生扶贫</t>
  </si>
  <si>
    <t>1卫生事业</t>
  </si>
  <si>
    <t>1.1县级医院建设</t>
  </si>
  <si>
    <t xml:space="preserve">  1.1.1县级医疗机构职工周转用房</t>
  </si>
  <si>
    <t>平方米</t>
  </si>
  <si>
    <t xml:space="preserve">  1.1.2疾控中心实验室扩建</t>
  </si>
  <si>
    <t xml:space="preserve">  1.1.3医疗急救采供血体系建设</t>
  </si>
  <si>
    <t xml:space="preserve">  1.1.4乡镇卫生院职工周转房</t>
  </si>
  <si>
    <t xml:space="preserve">  1.1.5医院职工周转房</t>
  </si>
  <si>
    <t xml:space="preserve">  1.1.6计划生育服务站消毒供应室</t>
  </si>
  <si>
    <t xml:space="preserve">  1.1.7妇幼保健站业务用房及信息建设</t>
  </si>
  <si>
    <t xml:space="preserve">  1.1.8卫生执法监督所设备装备</t>
  </si>
  <si>
    <t xml:space="preserve">  1.1.9急救体系建设项目</t>
  </si>
  <si>
    <t xml:space="preserve">  1.1.10建设远程会诊系统</t>
  </si>
  <si>
    <t xml:space="preserve">  1.1.11新农合医疗经办机构能力建设</t>
  </si>
  <si>
    <t>1.2乡镇卫生中心建设</t>
  </si>
  <si>
    <t xml:space="preserve">  1.2.1乡镇卫生院业务用房建设及配套</t>
  </si>
  <si>
    <t xml:space="preserve">  1.2.2社区卫生服务中心建设及配套</t>
  </si>
  <si>
    <t xml:space="preserve">  1.2.3乡镇卫生院设施及急救车辆配备</t>
  </si>
  <si>
    <t xml:space="preserve">  1.2.4高压氧舱建设项目</t>
  </si>
  <si>
    <t>2社会保障</t>
  </si>
  <si>
    <t>2.1需参加农村居民养老保险人数</t>
  </si>
  <si>
    <t>2.2村级（社区）社会保障服务站建设</t>
  </si>
  <si>
    <t>㎡</t>
  </si>
  <si>
    <t>3文化惠民</t>
  </si>
  <si>
    <t>3.1文化惠民工程提升改造</t>
  </si>
  <si>
    <t xml:space="preserve">  3.1.1村级农家书屋</t>
  </si>
  <si>
    <t xml:space="preserve">  3.1.2村级综合文化室</t>
  </si>
  <si>
    <t xml:space="preserve">  3.1.3乡镇固定电影点</t>
  </si>
  <si>
    <t xml:space="preserve">  3.1.4乡镇电子阅报屏</t>
  </si>
  <si>
    <t xml:space="preserve">  3.1.5村级青少年活动中心</t>
  </si>
  <si>
    <t xml:space="preserve">  3.1.6县级电视台高清数字化改造</t>
  </si>
  <si>
    <t>3.2文化惠民设施配套</t>
  </si>
  <si>
    <t xml:space="preserve">  3.2.1乡镇图书馆</t>
  </si>
  <si>
    <t xml:space="preserve">  3.2.2乡镇文化站</t>
  </si>
  <si>
    <t xml:space="preserve">  3.2.3村级农家书屋（书籍更新）</t>
  </si>
  <si>
    <t xml:space="preserve">  3.2.4村级寺庙书屋（书籍更新）</t>
  </si>
  <si>
    <t xml:space="preserve">  3.2.5村级广播电视户户通</t>
  </si>
  <si>
    <t xml:space="preserve">  3.2.6县级应急广播系统</t>
  </si>
  <si>
    <t xml:space="preserve">  3.2.7乡级应急广播系统</t>
  </si>
  <si>
    <t xml:space="preserve">  3.2.8村级应急广播系统</t>
  </si>
  <si>
    <t xml:space="preserve">  3.2.9广播电视公共服务网点</t>
  </si>
  <si>
    <t>六、新村扶贫</t>
  </si>
  <si>
    <t>建设局</t>
  </si>
  <si>
    <t>1藏区新居</t>
  </si>
  <si>
    <t>2农村环境综合治理</t>
  </si>
  <si>
    <t>2.1环保和卫生宣传</t>
  </si>
  <si>
    <t>次</t>
  </si>
  <si>
    <t>2.2省级生态县、全县生态村、生态家园建设</t>
  </si>
  <si>
    <t>七、生态扶贫</t>
  </si>
  <si>
    <t>1生态保护建设</t>
  </si>
  <si>
    <t>1.1森林保护</t>
  </si>
  <si>
    <t xml:space="preserve">  1.1.1森林管护</t>
  </si>
  <si>
    <t xml:space="preserve">  1.1.2公益林建设</t>
  </si>
  <si>
    <t>万亩</t>
  </si>
  <si>
    <t xml:space="preserve">  1.1.3重点集镇绿化</t>
  </si>
  <si>
    <t xml:space="preserve">  1.1.4森林防火</t>
  </si>
  <si>
    <t xml:space="preserve">  1.1.5森林灾害防治</t>
  </si>
  <si>
    <t xml:space="preserve">  1.1.6森防站建设</t>
  </si>
  <si>
    <t xml:space="preserve">  1.1.7红外相机</t>
  </si>
  <si>
    <t>台</t>
  </si>
  <si>
    <t xml:space="preserve">  1.1.8保护站建设</t>
  </si>
  <si>
    <t>1.2生态脆弱地区治理</t>
  </si>
  <si>
    <t xml:space="preserve">  1.2.1人工造林</t>
  </si>
  <si>
    <t xml:space="preserve">  1.2.2封山育林</t>
  </si>
  <si>
    <t xml:space="preserve">  1.2.3生态修复示范工程</t>
  </si>
  <si>
    <t xml:space="preserve">  1.2.4干旱半干旱生态综合治理</t>
  </si>
  <si>
    <t>1.3饮用水源地保护</t>
  </si>
  <si>
    <t>村</t>
  </si>
  <si>
    <t xml:space="preserve">  1.3.1饮用水源地保护工程</t>
  </si>
  <si>
    <t xml:space="preserve">  1.3.2地下水水质监测</t>
  </si>
  <si>
    <t xml:space="preserve">  1.3.3乡镇集中式饮用水源保护区划分</t>
  </si>
  <si>
    <t xml:space="preserve">  1.3.4县城集中式饮用水源保护区划分</t>
  </si>
  <si>
    <t xml:space="preserve">  1.3.5县域生态环境质量考核环境监测</t>
  </si>
  <si>
    <t xml:space="preserve">  1.3.6集中式饮用水水源地水质监测</t>
  </si>
  <si>
    <t>1.4生态环境监测中心及科研监测</t>
  </si>
  <si>
    <t>1.5良种培育基地</t>
  </si>
  <si>
    <t>2人居环境治理</t>
  </si>
  <si>
    <t>2.1环境治理</t>
  </si>
  <si>
    <t xml:space="preserve">  2.1.1农村规模化养殖污染治理工程</t>
  </si>
  <si>
    <t xml:space="preserve">  2.1.2农村环境综合整治工程</t>
  </si>
  <si>
    <t xml:space="preserve">  2.1.3农村环境质量监测</t>
  </si>
  <si>
    <t>2.2水源治理</t>
  </si>
  <si>
    <t>处</t>
  </si>
  <si>
    <t xml:space="preserve">  2.2.1水源地数据管理系统及监控管理</t>
  </si>
  <si>
    <t xml:space="preserve">  2.2.2水电站生态下泄流量在线监控管理系统</t>
  </si>
  <si>
    <t>3地质灾害治理</t>
  </si>
  <si>
    <t>3.1泥石流</t>
  </si>
  <si>
    <t>3.2滑坡</t>
  </si>
  <si>
    <t>3.3崩塌</t>
  </si>
  <si>
    <t>八、社会扶贫</t>
  </si>
  <si>
    <t>1浙江对口帮扶</t>
  </si>
  <si>
    <t>附表5</t>
  </si>
  <si>
    <t>表3 马尔康市“十三五”扶贫攻坚规划项目资金一览表</t>
  </si>
  <si>
    <t>总规模</t>
  </si>
  <si>
    <t>其他
资金</t>
  </si>
  <si>
    <t>财政专项扶贫资金</t>
  </si>
  <si>
    <t>一、基本条件明显改善</t>
  </si>
  <si>
    <t>1.交通建设</t>
  </si>
  <si>
    <t>通村道路灾毁修复</t>
  </si>
  <si>
    <t>通村道路提升改造</t>
  </si>
  <si>
    <t>通组道路新建</t>
  </si>
  <si>
    <t>通组道路提升改造</t>
  </si>
  <si>
    <t>通户道路新建</t>
  </si>
  <si>
    <t>通户道路提升改造</t>
  </si>
  <si>
    <t>牧道建设</t>
  </si>
  <si>
    <t>旅游道路新建</t>
  </si>
  <si>
    <t>道路道路安保设施</t>
  </si>
  <si>
    <t>道路堡坎建设</t>
  </si>
  <si>
    <t>水泥桥梁建设</t>
  </si>
  <si>
    <t>m</t>
  </si>
  <si>
    <t>对应 座数</t>
  </si>
  <si>
    <t>钢板桥建设</t>
  </si>
  <si>
    <t>水泥桥梁维护</t>
  </si>
  <si>
    <t>钢板桥梁维护</t>
  </si>
  <si>
    <t>农村客运站建设</t>
  </si>
  <si>
    <t>2.水利建设</t>
  </si>
  <si>
    <t>主干管道老化改造</t>
  </si>
  <si>
    <t>入户管道老化改造</t>
  </si>
  <si>
    <t>进水池新建</t>
  </si>
  <si>
    <t>蓄水池新建</t>
  </si>
  <si>
    <t>过滤池新建</t>
  </si>
  <si>
    <t>沉淀池新建</t>
  </si>
  <si>
    <t>灌溉工程建设</t>
  </si>
  <si>
    <t>项</t>
  </si>
  <si>
    <t>灌溉渠道/管道改造</t>
  </si>
  <si>
    <t>河道防护堤新建</t>
  </si>
  <si>
    <t>河道综合整治</t>
  </si>
  <si>
    <t>寺庙安全饮水工程</t>
  </si>
  <si>
    <t>新水源点建设</t>
  </si>
  <si>
    <t>3.电网建设</t>
  </si>
  <si>
    <t>变压器更换(500KVA)</t>
  </si>
  <si>
    <t>变压器更换(200KVA)</t>
  </si>
  <si>
    <t>变压器更换(150KVA)</t>
  </si>
  <si>
    <t>变压器更换(100KVA)</t>
  </si>
  <si>
    <t>变压器更换（60KVA）</t>
  </si>
  <si>
    <t>电线杆老化更换</t>
  </si>
  <si>
    <t>中压线路提升改造</t>
  </si>
  <si>
    <t>低配线路老化改造</t>
  </si>
  <si>
    <t>贫困户入户线路改造</t>
  </si>
  <si>
    <t>照明（太阳能路灯）</t>
  </si>
  <si>
    <t>4.通讯建设</t>
  </si>
  <si>
    <t>通讯基站</t>
  </si>
  <si>
    <t>需求</t>
  </si>
  <si>
    <t>宽带信号线铺设</t>
  </si>
  <si>
    <t>广播电视村村通工程</t>
  </si>
  <si>
    <t>二、产业稳定收入增加</t>
  </si>
  <si>
    <t>1.农业</t>
  </si>
  <si>
    <t>蔬菜种植</t>
  </si>
  <si>
    <t>菊芋</t>
  </si>
  <si>
    <t>中药材-铁棒锤</t>
  </si>
  <si>
    <t>中药材-大黄</t>
  </si>
  <si>
    <t>中药材-秦艽</t>
  </si>
  <si>
    <t>中药材-芍药</t>
  </si>
  <si>
    <t>中药材-羌活</t>
  </si>
  <si>
    <t>中药材-猪苓</t>
  </si>
  <si>
    <t>中药材产业（铁、羌、秦）</t>
  </si>
  <si>
    <t>饲草种植</t>
  </si>
  <si>
    <t>果树种植</t>
  </si>
  <si>
    <t>株</t>
  </si>
  <si>
    <t>食用菌</t>
  </si>
  <si>
    <t>羊肚菌</t>
  </si>
  <si>
    <t>菌类初加工基地</t>
  </si>
  <si>
    <t>鸡养殖</t>
  </si>
  <si>
    <t>只</t>
  </si>
  <si>
    <t>雪山兔养殖产业</t>
  </si>
  <si>
    <t>藏绵羊养殖</t>
  </si>
  <si>
    <t>其它羊</t>
  </si>
  <si>
    <t>犏牛养殖</t>
  </si>
  <si>
    <t>头</t>
  </si>
  <si>
    <t>奶牛</t>
  </si>
  <si>
    <t>牦牛养殖</t>
  </si>
  <si>
    <t>其它牛</t>
  </si>
  <si>
    <t>藏香猪养殖产业</t>
  </si>
  <si>
    <t>其他猪</t>
  </si>
  <si>
    <t>中蜂养殖</t>
  </si>
  <si>
    <t>箱</t>
  </si>
  <si>
    <t>圈舍建设</t>
  </si>
  <si>
    <t>2旅游业</t>
  </si>
  <si>
    <t>农家乐建设</t>
  </si>
  <si>
    <t>农家旅馆建设</t>
  </si>
  <si>
    <t>农家菜馆建设</t>
  </si>
  <si>
    <t>农家自驾游营地建设</t>
  </si>
  <si>
    <t>藏寨形象提升工程</t>
  </si>
  <si>
    <t>风情园旅游服务产业</t>
  </si>
  <si>
    <t>自家自助旅游便民服务点</t>
  </si>
  <si>
    <t>3.集体经济</t>
  </si>
  <si>
    <t>3.1种植业</t>
  </si>
  <si>
    <t>中药材-白芨</t>
  </si>
  <si>
    <t>中药材-党参</t>
  </si>
  <si>
    <t>种植合作社</t>
  </si>
  <si>
    <t>种植基地</t>
  </si>
  <si>
    <t>中药材产业</t>
  </si>
  <si>
    <t>生产器械</t>
  </si>
  <si>
    <t>3.2养殖业</t>
  </si>
  <si>
    <t>组</t>
  </si>
  <si>
    <t>藏香猪养殖基地</t>
  </si>
  <si>
    <t>中蜂养殖产业</t>
  </si>
  <si>
    <t>养殖合作社</t>
  </si>
  <si>
    <t>鱼类养殖</t>
  </si>
  <si>
    <t>圈舍</t>
  </si>
  <si>
    <t>生产配套设施</t>
  </si>
  <si>
    <t>3.3旅游业</t>
  </si>
  <si>
    <t>旅游合作社</t>
  </si>
  <si>
    <t>3.4其他产业</t>
  </si>
  <si>
    <t>冷储库及配套</t>
  </si>
  <si>
    <t>三、公共服务均等覆盖</t>
  </si>
  <si>
    <t>1.教育和就业建设</t>
  </si>
  <si>
    <t>幼儿园新建</t>
  </si>
  <si>
    <t>幼儿园设备配套</t>
  </si>
  <si>
    <t>就业技能培训</t>
  </si>
  <si>
    <t>种植技术培训</t>
  </si>
  <si>
    <t>养殖技能培训</t>
  </si>
  <si>
    <t>2.卫计建设</t>
  </si>
  <si>
    <t>卫生室新建</t>
  </si>
  <si>
    <t>卫生室维修</t>
  </si>
  <si>
    <t>医疗设备配套</t>
  </si>
  <si>
    <t>老年日间照料中心</t>
  </si>
  <si>
    <t>3.生态建设</t>
  </si>
  <si>
    <t>泥石流-堡坎建设</t>
  </si>
  <si>
    <t>滑坡-挡墙建设</t>
  </si>
  <si>
    <t>河道堤防建设</t>
  </si>
  <si>
    <t>防洪沟修建</t>
  </si>
  <si>
    <t>泄洪道修建</t>
  </si>
  <si>
    <t>地质灾害治理</t>
  </si>
  <si>
    <t>垃圾池建设</t>
  </si>
  <si>
    <t>公共厕所建设</t>
  </si>
  <si>
    <t>沼气池</t>
  </si>
  <si>
    <t>村容村貌整治</t>
  </si>
  <si>
    <t>污水治理管道铺设</t>
  </si>
  <si>
    <t>污水治理</t>
  </si>
  <si>
    <t>野生动物灾害治理</t>
  </si>
  <si>
    <t>田间防护围栏</t>
  </si>
  <si>
    <t>四、风新气正和谐稳定</t>
  </si>
  <si>
    <t>1.文体建设</t>
  </si>
  <si>
    <t>文化室建设</t>
  </si>
  <si>
    <t>体育设施配套</t>
  </si>
  <si>
    <t>办公设施配套</t>
  </si>
  <si>
    <t>图书设施配套</t>
  </si>
  <si>
    <t>村党群教育活动中心建设</t>
  </si>
  <si>
    <t>文化惠民设施配套</t>
  </si>
  <si>
    <t>场地硬化</t>
  </si>
  <si>
    <t>活动室维护</t>
  </si>
  <si>
    <t>村级地下库房新建</t>
  </si>
  <si>
    <t>活动室设备</t>
  </si>
  <si>
    <t>篮球场建设</t>
  </si>
  <si>
    <t>村村通广播电视升级</t>
  </si>
  <si>
    <t>2.规范及宣传</t>
  </si>
  <si>
    <t>精准扶贫宣传展示牌</t>
  </si>
  <si>
    <t>体育活动场地建设</t>
  </si>
  <si>
    <t>五、基层基础全面夯实</t>
  </si>
  <si>
    <t>活动室建设</t>
  </si>
  <si>
    <t>活动室设施配套</t>
  </si>
  <si>
    <t>活动室附属设施建设</t>
  </si>
  <si>
    <t>小金县“十三五”脱贫攻坚规划区域发展项目建设一览表</t>
  </si>
  <si>
    <t>省
以上</t>
  </si>
  <si>
    <t>市</t>
  </si>
  <si>
    <t>一、重大交通建设</t>
  </si>
  <si>
    <t>1.高速公路</t>
  </si>
  <si>
    <t>1.1雅马高速公路</t>
  </si>
  <si>
    <t>1国省干线公路</t>
  </si>
  <si>
    <t xml:space="preserve">  1.1 G351（卓小路）</t>
  </si>
  <si>
    <t xml:space="preserve">  1.2 G351（达维桥头至夹金山顶）</t>
  </si>
  <si>
    <t xml:space="preserve">  1.3 G351（夹金山隧道）</t>
  </si>
  <si>
    <t xml:space="preserve">  1.4 G350（小丹路）</t>
  </si>
  <si>
    <t xml:space="preserve">  1.5 G350（小金段）</t>
  </si>
  <si>
    <t xml:space="preserve">  1.6 S451（金小路）</t>
  </si>
  <si>
    <t xml:space="preserve">  1.7 S451（金小路万里城隧道）</t>
  </si>
  <si>
    <t xml:space="preserve">  1.8 S450（理小路）</t>
  </si>
  <si>
    <t>2.2国省干线公路改造</t>
  </si>
  <si>
    <t xml:space="preserve">  2.2.1四姑娘山镇过境改线</t>
  </si>
  <si>
    <t xml:space="preserve">  2.2.2小丹路提升改造</t>
  </si>
  <si>
    <t xml:space="preserve">  2.2.3卓小路改造</t>
  </si>
  <si>
    <t xml:space="preserve">  2.2.4美汗路”提升改造</t>
  </si>
  <si>
    <t xml:space="preserve">  2.2.5金抚路提升改造</t>
  </si>
  <si>
    <t xml:space="preserve">  2.2.6崇德、沙龙、新桥、汗牛等乡镇灾毁路恢复重建</t>
  </si>
  <si>
    <t>3.隧道</t>
  </si>
  <si>
    <t>3.1金抚路万里城隧道</t>
  </si>
  <si>
    <t>4.机场建设</t>
  </si>
  <si>
    <t>4.1四姑娘山镇应急直升飞机场</t>
  </si>
  <si>
    <t xml:space="preserve">  1.9 四姑娘山过境路</t>
  </si>
  <si>
    <t>二、能源建设</t>
  </si>
  <si>
    <t>1水电开发</t>
  </si>
  <si>
    <t xml:space="preserve">  1.1杨家湾水电站</t>
  </si>
  <si>
    <t>万千瓦</t>
  </si>
  <si>
    <t xml:space="preserve">  1.2春堂坝水电站</t>
  </si>
  <si>
    <t xml:space="preserve">  1.3三叉水电站</t>
  </si>
  <si>
    <t xml:space="preserve">  1.4二道桥水电站</t>
  </si>
  <si>
    <t xml:space="preserve">  1.5海坪水电站</t>
  </si>
  <si>
    <t xml:space="preserve">  1.6窝底沟水电站</t>
  </si>
  <si>
    <t xml:space="preserve">  1.7崇德三级水电站</t>
  </si>
  <si>
    <t xml:space="preserve">  1.8新桥一级水电站</t>
  </si>
  <si>
    <t xml:space="preserve">  1.9结斯沟二级水电站</t>
  </si>
  <si>
    <t xml:space="preserve">  1.10金坝水电站</t>
  </si>
  <si>
    <t xml:space="preserve">  1.11双磨坊水电站</t>
  </si>
  <si>
    <t>2.新能源</t>
  </si>
  <si>
    <t>2.1光伏设施建设</t>
  </si>
  <si>
    <t>3.输电线路建设</t>
  </si>
  <si>
    <t>3.1供电改造</t>
  </si>
  <si>
    <t xml:space="preserve">  3.1.1变压器改造</t>
  </si>
  <si>
    <t xml:space="preserve">  3.1.2线路改造</t>
  </si>
  <si>
    <t xml:space="preserve">    3.1.2.1改造35kV线</t>
  </si>
  <si>
    <t xml:space="preserve">      3.1.2.1.1 35kV输变电工程技术改造工程</t>
  </si>
  <si>
    <t xml:space="preserve">      3.1.2.1.2 小金达维至园艺35Kv线路改造工程</t>
  </si>
  <si>
    <t>3.2电网线路新建</t>
  </si>
  <si>
    <t xml:space="preserve">  3.2.1 35千伏及以上输电线路</t>
  </si>
  <si>
    <t xml:space="preserve">   3.2.1.1四姑娘山镇双桥村至金峰村35kV输电线路</t>
  </si>
  <si>
    <t xml:space="preserve">  3.2.2 10千伏配电线路</t>
  </si>
  <si>
    <t xml:space="preserve">  3.2.3 220kV输电线路</t>
  </si>
  <si>
    <t xml:space="preserve">    3.2.3.1小金至丹巴220kV输电线路</t>
  </si>
  <si>
    <t xml:space="preserve">  3.2.4 110kV输电线路</t>
  </si>
  <si>
    <t xml:space="preserve">    3.2.4.1小金至官家河坝110kV输电线路</t>
  </si>
  <si>
    <t xml:space="preserve">    3.2.4.2小金至园艺110kV输电线路</t>
  </si>
  <si>
    <t xml:space="preserve">    3.2.4.3猴子岩至汗牛110kV输电线路</t>
  </si>
  <si>
    <t xml:space="preserve">    3.2.4.4园艺至沙坝110kV输电线路</t>
  </si>
  <si>
    <t xml:space="preserve">  3.2.5 10千伏配电电缆线路</t>
  </si>
  <si>
    <t xml:space="preserve">  3.2.6 0.4千伏及以下配电线路</t>
  </si>
  <si>
    <t xml:space="preserve">  3.2.7 0.4千伏配电电缆线路</t>
  </si>
  <si>
    <t>3.3新建改建变电站</t>
  </si>
  <si>
    <t xml:space="preserve">  3.3.1 110kV变电站</t>
  </si>
  <si>
    <t xml:space="preserve">    3.3.1.1汗牛乡成都村新建110kV变电站</t>
  </si>
  <si>
    <t xml:space="preserve">    3.3.1.2小金城区焦子坪新建110kV变电站</t>
  </si>
  <si>
    <t xml:space="preserve">    3.3.1.3沙坝村建110kV变电站</t>
  </si>
  <si>
    <t xml:space="preserve">    3.3.1.4官家河坝110kV变电站扩建工程</t>
  </si>
  <si>
    <t xml:space="preserve">  3.3.2 35kV变电站</t>
  </si>
  <si>
    <t xml:space="preserve">    3.3.2.1四姑娘山镇金峰村新建35kV变电站</t>
  </si>
  <si>
    <t xml:space="preserve">    3.3.2.2小金达维35kV变电站</t>
  </si>
  <si>
    <t xml:space="preserve">    3.3.2.3小金新桥35Kv输变电工程</t>
  </si>
  <si>
    <t xml:space="preserve">    3.3.2.4小金汗牛35Kv输变电工程</t>
  </si>
  <si>
    <t xml:space="preserve">    3.3.2.5小金八角35kV变电站</t>
  </si>
  <si>
    <t>3.4变电站改造</t>
  </si>
  <si>
    <t xml:space="preserve">  3.4.1小金达维35kV变电站增容改造工程</t>
  </si>
  <si>
    <t xml:space="preserve">  3.4.2木坡35kV输变电技改工程</t>
  </si>
  <si>
    <t>附表6</t>
  </si>
  <si>
    <t>小金县“十三五”脱贫攻坚规划项目资金汇总表</t>
  </si>
  <si>
    <t>业主投资</t>
  </si>
  <si>
    <t>农户自筹</t>
  </si>
  <si>
    <t>一、精准到户到人建设内容</t>
  </si>
  <si>
    <t>1.1扶持生产和就业</t>
  </si>
  <si>
    <t>1.2移民搬迁安置</t>
  </si>
  <si>
    <t>1.3低保政策兜底</t>
  </si>
  <si>
    <t>1.4医疗救助扶持</t>
  </si>
  <si>
    <t>1.5灾后重建帮扶</t>
  </si>
  <si>
    <t>二、解决突出贫困问题建设内容</t>
  </si>
  <si>
    <t>2.1思想扶贫</t>
  </si>
  <si>
    <t>2.2产业扶贫</t>
  </si>
  <si>
    <t>2.3设施扶贫</t>
  </si>
  <si>
    <t>2.4能力扶贫</t>
  </si>
  <si>
    <t>2.5民生扶贫</t>
  </si>
  <si>
    <t>2.6新村扶贫</t>
  </si>
  <si>
    <t>2.7生态扶贫</t>
  </si>
  <si>
    <t>2.8党建扶贫</t>
  </si>
  <si>
    <t>2.9社会扶贫</t>
  </si>
  <si>
    <t>2.10金融扶贫</t>
  </si>
  <si>
    <t>三、区域发展建设内容</t>
  </si>
  <si>
    <t>1.1重大交通建设</t>
  </si>
  <si>
    <t>1.2能源建设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</si>
</sst>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_ "/>
    <numFmt numFmtId="179" formatCode="0.0_);[Red]\(0.0\)"/>
    <numFmt numFmtId="180" formatCode="0.00_);[Red]\(0.00\)"/>
    <numFmt numFmtId="181" formatCode="0_ "/>
    <numFmt numFmtId="182" formatCode="0.000_ "/>
    <numFmt numFmtId="183" formatCode="0.0000_ "/>
    <numFmt numFmtId="184" formatCode="0.0_ "/>
  </numFmts>
  <fonts count="107">
    <font>
      <sz val="11"/>
      <color indexed="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8"/>
      <name val="仿宋"/>
      <family val="3"/>
    </font>
    <font>
      <b/>
      <sz val="9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b/>
      <sz val="11"/>
      <name val="黑体"/>
      <family val="3"/>
    </font>
    <font>
      <b/>
      <sz val="10.5"/>
      <color indexed="8"/>
      <name val="仿宋"/>
      <family val="3"/>
    </font>
    <font>
      <sz val="10"/>
      <name val="仿宋"/>
      <family val="3"/>
    </font>
    <font>
      <sz val="11"/>
      <name val="黑体"/>
      <family val="3"/>
    </font>
    <font>
      <b/>
      <sz val="8"/>
      <name val="仿宋"/>
      <family val="3"/>
    </font>
    <font>
      <sz val="8"/>
      <name val="仿宋"/>
      <family val="3"/>
    </font>
    <font>
      <sz val="8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8"/>
      <color indexed="8"/>
      <name val="仿宋"/>
      <family val="3"/>
    </font>
    <font>
      <b/>
      <sz val="16"/>
      <name val="仿宋"/>
      <family val="3"/>
    </font>
    <font>
      <sz val="11"/>
      <name val="Calibri"/>
      <family val="2"/>
    </font>
    <font>
      <sz val="11"/>
      <name val="Times New Roman"/>
      <family val="1"/>
    </font>
    <font>
      <sz val="12"/>
      <name val="仿宋"/>
      <family val="3"/>
    </font>
    <font>
      <b/>
      <sz val="9"/>
      <name val="Times New Roman"/>
      <family val="1"/>
    </font>
    <font>
      <sz val="14"/>
      <name val="仿宋"/>
      <family val="3"/>
    </font>
    <font>
      <sz val="14"/>
      <name val="仿宋_GB2312"/>
      <family val="3"/>
    </font>
    <font>
      <sz val="14"/>
      <color indexed="8"/>
      <name val="仿宋"/>
      <family val="3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仿宋"/>
      <family val="3"/>
    </font>
    <font>
      <b/>
      <sz val="11"/>
      <color indexed="10"/>
      <name val="仿宋"/>
      <family val="3"/>
    </font>
    <font>
      <b/>
      <sz val="11"/>
      <color indexed="10"/>
      <name val="黑体"/>
      <family val="3"/>
    </font>
    <font>
      <b/>
      <sz val="10"/>
      <color indexed="10"/>
      <name val="仿宋"/>
      <family val="3"/>
    </font>
    <font>
      <sz val="10"/>
      <color indexed="10"/>
      <name val="仿宋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10.5"/>
      <color indexed="8"/>
      <name val="仿宋"/>
      <family val="3"/>
    </font>
    <font>
      <b/>
      <sz val="9"/>
      <color indexed="8"/>
      <name val="Times New Roman"/>
      <family val="1"/>
    </font>
    <font>
      <b/>
      <sz val="14"/>
      <color indexed="8"/>
      <name val="仿宋"/>
      <family val="3"/>
    </font>
    <font>
      <sz val="14"/>
      <color indexed="8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仿宋"/>
      <family val="3"/>
    </font>
    <font>
      <b/>
      <sz val="11"/>
      <color rgb="FFFF0000"/>
      <name val="仿宋"/>
      <family val="3"/>
    </font>
    <font>
      <b/>
      <sz val="11"/>
      <color rgb="FFFF0000"/>
      <name val="黑体"/>
      <family val="3"/>
    </font>
    <font>
      <b/>
      <sz val="10"/>
      <color rgb="FFFF0000"/>
      <name val="仿宋"/>
      <family val="3"/>
    </font>
    <font>
      <sz val="10"/>
      <color rgb="FFFF0000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b/>
      <sz val="10"/>
      <color rgb="FF000000"/>
      <name val="仿宋"/>
      <family val="3"/>
    </font>
    <font>
      <sz val="10"/>
      <color rgb="FF000000"/>
      <name val="仿宋"/>
      <family val="3"/>
    </font>
    <font>
      <sz val="9"/>
      <color rgb="FF000000"/>
      <name val="仿宋"/>
      <family val="3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b/>
      <sz val="9"/>
      <color rgb="FF000000"/>
      <name val="仿宋"/>
      <family val="3"/>
    </font>
    <font>
      <sz val="10.5"/>
      <color theme="1"/>
      <name val="仿宋"/>
      <family val="3"/>
    </font>
    <font>
      <b/>
      <sz val="10.5"/>
      <color theme="1"/>
      <name val="仿宋"/>
      <family val="3"/>
    </font>
    <font>
      <b/>
      <sz val="9"/>
      <color rgb="FF000000"/>
      <name val="Times New Roman"/>
      <family val="1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4"/>
      <color theme="1"/>
      <name val="仿宋_GB2312"/>
      <family val="3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b/>
      <sz val="18"/>
      <color theme="1"/>
      <name val="仿宋"/>
      <family val="3"/>
    </font>
    <font>
      <b/>
      <sz val="12"/>
      <color theme="1"/>
      <name val="仿宋"/>
      <family val="3"/>
    </font>
    <font>
      <sz val="11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93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9" fontId="2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19" borderId="0" applyNumberFormat="0" applyBorder="0" applyAlignment="0" applyProtection="0"/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/>
    </xf>
    <xf numFmtId="0" fontId="28" fillId="0" borderId="0" applyProtection="0">
      <alignment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Protection="0">
      <alignment vertical="center"/>
    </xf>
    <xf numFmtId="0" fontId="28" fillId="0" borderId="0" applyProtection="0">
      <alignment/>
    </xf>
    <xf numFmtId="0" fontId="28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Protection="0">
      <alignment/>
    </xf>
    <xf numFmtId="0" fontId="28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 applyProtection="0">
      <alignment/>
    </xf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73" fillId="21" borderId="5" applyNumberFormat="0" applyAlignment="0" applyProtection="0"/>
    <xf numFmtId="0" fontId="74" fillId="22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21" borderId="8" applyNumberFormat="0" applyAlignment="0" applyProtection="0"/>
    <xf numFmtId="0" fontId="80" fillId="30" borderId="5" applyNumberFormat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4">
    <xf numFmtId="0" fontId="0" fillId="0" borderId="0" xfId="0" applyAlignment="1">
      <alignment vertical="center"/>
    </xf>
    <xf numFmtId="176" fontId="1" fillId="0" borderId="0" xfId="59" applyNumberFormat="1" applyFont="1">
      <alignment vertical="center"/>
      <protection/>
    </xf>
    <xf numFmtId="176" fontId="2" fillId="0" borderId="0" xfId="59" applyNumberFormat="1" applyFont="1" applyFill="1">
      <alignment vertical="center"/>
      <protection/>
    </xf>
    <xf numFmtId="176" fontId="2" fillId="0" borderId="0" xfId="59" applyNumberFormat="1" applyFont="1" applyFill="1" applyBorder="1" applyAlignment="1">
      <alignment horizontal="center" vertical="center" wrapText="1"/>
      <protection/>
    </xf>
    <xf numFmtId="177" fontId="2" fillId="0" borderId="0" xfId="59" applyNumberFormat="1" applyFont="1" applyFill="1" applyBorder="1" applyAlignment="1">
      <alignment horizontal="center" vertical="center" wrapText="1"/>
      <protection/>
    </xf>
    <xf numFmtId="176" fontId="2" fillId="0" borderId="0" xfId="59" applyNumberFormat="1" applyFont="1" applyFill="1" applyBorder="1" applyAlignment="1">
      <alignment horizontal="center" vertical="center"/>
      <protection/>
    </xf>
    <xf numFmtId="176" fontId="2" fillId="0" borderId="0" xfId="59" applyNumberFormat="1" applyFont="1">
      <alignment vertical="center"/>
      <protection/>
    </xf>
    <xf numFmtId="176" fontId="3" fillId="0" borderId="0" xfId="59" applyNumberFormat="1" applyFont="1" applyFill="1" applyBorder="1" applyAlignment="1">
      <alignment horizontal="left" vertical="center" wrapText="1"/>
      <protection/>
    </xf>
    <xf numFmtId="177" fontId="3" fillId="0" borderId="0" xfId="59" applyNumberFormat="1" applyFont="1" applyFill="1" applyBorder="1" applyAlignment="1">
      <alignment horizontal="left" vertical="center" wrapText="1"/>
      <protection/>
    </xf>
    <xf numFmtId="176" fontId="1" fillId="0" borderId="0" xfId="59" applyNumberFormat="1" applyFont="1" applyFill="1" applyBorder="1" applyAlignment="1">
      <alignment horizontal="center" vertical="center"/>
      <protection/>
    </xf>
    <xf numFmtId="176" fontId="4" fillId="0" borderId="0" xfId="59" applyNumberFormat="1" applyFont="1" applyBorder="1" applyAlignment="1">
      <alignment horizontal="center" vertical="center" wrapText="1"/>
      <protection/>
    </xf>
    <xf numFmtId="177" fontId="1" fillId="12" borderId="10" xfId="59" applyNumberFormat="1" applyFont="1" applyFill="1" applyBorder="1" applyAlignment="1">
      <alignment horizontal="center" vertical="center" wrapText="1"/>
      <protection/>
    </xf>
    <xf numFmtId="177" fontId="1" fillId="12" borderId="11" xfId="59" applyNumberFormat="1" applyFont="1" applyFill="1" applyBorder="1" applyAlignment="1">
      <alignment horizontal="center" vertical="center" wrapText="1"/>
      <protection/>
    </xf>
    <xf numFmtId="176" fontId="6" fillId="12" borderId="12" xfId="59" applyNumberFormat="1" applyFont="1" applyFill="1" applyBorder="1" applyAlignment="1">
      <alignment horizontal="center" vertical="center" wrapText="1"/>
      <protection/>
    </xf>
    <xf numFmtId="177" fontId="1" fillId="12" borderId="13" xfId="59" applyNumberFormat="1" applyFont="1" applyFill="1" applyBorder="1" applyAlignment="1">
      <alignment horizontal="center" vertical="center" wrapText="1"/>
      <protection/>
    </xf>
    <xf numFmtId="176" fontId="1" fillId="0" borderId="12" xfId="59" applyNumberFormat="1" applyFont="1" applyFill="1" applyBorder="1" applyAlignment="1">
      <alignment horizontal="center" vertical="center" wrapText="1"/>
      <protection/>
    </xf>
    <xf numFmtId="177" fontId="1" fillId="0" borderId="12" xfId="59" applyNumberFormat="1" applyFont="1" applyFill="1" applyBorder="1" applyAlignment="1">
      <alignment horizontal="center" vertical="center" wrapText="1"/>
      <protection/>
    </xf>
    <xf numFmtId="176" fontId="1" fillId="0" borderId="12" xfId="59" applyNumberFormat="1" applyFont="1" applyFill="1" applyBorder="1" applyAlignment="1">
      <alignment horizontal="center" vertical="center"/>
      <protection/>
    </xf>
    <xf numFmtId="176" fontId="1" fillId="0" borderId="12" xfId="59" applyNumberFormat="1" applyFont="1" applyFill="1" applyBorder="1" applyAlignment="1">
      <alignment horizontal="left" vertical="center" wrapText="1"/>
      <protection/>
    </xf>
    <xf numFmtId="177" fontId="1" fillId="0" borderId="12" xfId="59" applyNumberFormat="1" applyFont="1" applyFill="1" applyBorder="1" applyAlignment="1">
      <alignment horizontal="left" vertical="center" wrapText="1"/>
      <protection/>
    </xf>
    <xf numFmtId="176" fontId="2" fillId="0" borderId="12" xfId="59" applyNumberFormat="1" applyFont="1" applyFill="1" applyBorder="1" applyAlignment="1">
      <alignment horizontal="left" vertical="center" wrapText="1"/>
      <protection/>
    </xf>
    <xf numFmtId="177" fontId="2" fillId="0" borderId="12" xfId="59" applyNumberFormat="1" applyFont="1" applyFill="1" applyBorder="1" applyAlignment="1">
      <alignment horizontal="left" vertical="center" wrapText="1"/>
      <protection/>
    </xf>
    <xf numFmtId="176" fontId="2" fillId="0" borderId="12" xfId="59" applyNumberFormat="1" applyFont="1" applyFill="1" applyBorder="1" applyAlignment="1">
      <alignment horizontal="center" vertical="center"/>
      <protection/>
    </xf>
    <xf numFmtId="176" fontId="4" fillId="0" borderId="12" xfId="59" applyNumberFormat="1" applyFont="1" applyBorder="1" applyAlignment="1">
      <alignment horizontal="center" vertical="center" wrapText="1"/>
      <protection/>
    </xf>
    <xf numFmtId="176" fontId="2" fillId="0" borderId="12" xfId="59" applyNumberFormat="1" applyFont="1" applyFill="1" applyBorder="1" applyAlignment="1">
      <alignment horizontal="center" vertical="center" wrapText="1"/>
      <protection/>
    </xf>
    <xf numFmtId="176" fontId="2" fillId="0" borderId="0" xfId="59" applyNumberFormat="1" applyFont="1" applyFill="1" applyBorder="1" applyAlignment="1">
      <alignment vertical="center"/>
      <protection/>
    </xf>
    <xf numFmtId="177" fontId="2" fillId="0" borderId="0" xfId="59" applyNumberFormat="1" applyFont="1" applyFill="1" applyBorder="1" applyAlignment="1">
      <alignment vertical="center"/>
      <protection/>
    </xf>
    <xf numFmtId="0" fontId="1" fillId="0" borderId="0" xfId="59" applyFont="1" applyFill="1">
      <alignment vertical="center"/>
      <protection/>
    </xf>
    <xf numFmtId="0" fontId="82" fillId="0" borderId="0" xfId="59" applyFont="1" applyFill="1">
      <alignment vertical="center"/>
      <protection/>
    </xf>
    <xf numFmtId="0" fontId="83" fillId="32" borderId="0" xfId="59" applyFont="1" applyFill="1">
      <alignment vertical="center"/>
      <protection/>
    </xf>
    <xf numFmtId="0" fontId="7" fillId="0" borderId="12" xfId="56" applyFont="1" applyFill="1" applyBorder="1" applyAlignment="1">
      <alignment vertical="center"/>
      <protection/>
    </xf>
    <xf numFmtId="0" fontId="2" fillId="33" borderId="0" xfId="59" applyFont="1" applyFill="1">
      <alignment vertical="center"/>
      <protection/>
    </xf>
    <xf numFmtId="0" fontId="82" fillId="32" borderId="0" xfId="59" applyFont="1" applyFill="1">
      <alignment vertical="center"/>
      <protection/>
    </xf>
    <xf numFmtId="0" fontId="8" fillId="0" borderId="0" xfId="59" applyFont="1" applyFill="1">
      <alignment vertical="center"/>
      <protection/>
    </xf>
    <xf numFmtId="0" fontId="2" fillId="0" borderId="0" xfId="59" applyNumberFormat="1" applyFont="1" applyFill="1" applyBorder="1" applyAlignment="1">
      <alignment horizontal="center" vertical="center" wrapText="1"/>
      <protection/>
    </xf>
    <xf numFmtId="0" fontId="2" fillId="0" borderId="0" xfId="59" applyNumberFormat="1" applyFont="1" applyFill="1" applyBorder="1" applyAlignment="1">
      <alignment horizontal="center" vertical="center"/>
      <protection/>
    </xf>
    <xf numFmtId="0" fontId="2" fillId="0" borderId="0" xfId="59" applyFont="1" applyFill="1">
      <alignment vertical="center"/>
      <protection/>
    </xf>
    <xf numFmtId="0" fontId="3" fillId="0" borderId="0" xfId="59" applyNumberFormat="1" applyFont="1" applyFill="1" applyBorder="1" applyAlignment="1">
      <alignment horizontal="left" vertical="center" wrapText="1"/>
      <protection/>
    </xf>
    <xf numFmtId="0" fontId="1" fillId="0" borderId="0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9" fillId="12" borderId="12" xfId="59" applyFont="1" applyFill="1" applyBorder="1" applyAlignment="1">
      <alignment horizontal="center" vertical="center" wrapText="1"/>
      <protection/>
    </xf>
    <xf numFmtId="0" fontId="83" fillId="0" borderId="12" xfId="59" applyNumberFormat="1" applyFont="1" applyFill="1" applyBorder="1" applyAlignment="1">
      <alignment horizontal="center" vertical="center" wrapText="1"/>
      <protection/>
    </xf>
    <xf numFmtId="0" fontId="83" fillId="0" borderId="12" xfId="59" applyNumberFormat="1" applyFont="1" applyFill="1" applyBorder="1" applyAlignment="1">
      <alignment horizontal="center" vertical="center"/>
      <protection/>
    </xf>
    <xf numFmtId="0" fontId="83" fillId="0" borderId="12" xfId="45" applyNumberFormat="1" applyFont="1" applyFill="1" applyBorder="1" applyAlignment="1">
      <alignment horizontal="center" vertical="center" wrapText="1"/>
    </xf>
    <xf numFmtId="0" fontId="84" fillId="32" borderId="12" xfId="0" applyNumberFormat="1" applyFont="1" applyFill="1" applyBorder="1" applyAlignment="1">
      <alignment horizontal="left" vertical="center" wrapText="1"/>
    </xf>
    <xf numFmtId="0" fontId="84" fillId="3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2" xfId="59" applyFont="1" applyFill="1" applyBorder="1" applyAlignment="1">
      <alignment horizontal="center" vertical="center" wrapText="1"/>
      <protection/>
    </xf>
    <xf numFmtId="0" fontId="9" fillId="0" borderId="12" xfId="59" applyNumberFormat="1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46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41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2" fillId="0" borderId="12" xfId="59" applyNumberFormat="1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horizontal="center" vertical="center"/>
      <protection/>
    </xf>
    <xf numFmtId="0" fontId="2" fillId="0" borderId="12" xfId="59" applyNumberFormat="1" applyFont="1" applyFill="1" applyBorder="1" applyAlignment="1">
      <alignment horizontal="center" vertical="center"/>
      <protection/>
    </xf>
    <xf numFmtId="0" fontId="1" fillId="0" borderId="12" xfId="59" applyNumberFormat="1" applyFont="1" applyFill="1" applyBorder="1" applyAlignment="1">
      <alignment horizontal="center" vertical="center"/>
      <protection/>
    </xf>
    <xf numFmtId="0" fontId="7" fillId="33" borderId="12" xfId="56" applyFont="1" applyFill="1" applyBorder="1" applyAlignment="1">
      <alignment vertical="center"/>
      <protection/>
    </xf>
    <xf numFmtId="0" fontId="7" fillId="33" borderId="12" xfId="56" applyFont="1" applyFill="1" applyBorder="1" applyAlignment="1">
      <alignment horizontal="center" vertical="center"/>
      <protection/>
    </xf>
    <xf numFmtId="0" fontId="13" fillId="33" borderId="12" xfId="41" applyNumberFormat="1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0" fontId="2" fillId="33" borderId="12" xfId="59" applyNumberFormat="1" applyFont="1" applyFill="1" applyBorder="1" applyAlignment="1">
      <alignment horizontal="center" vertical="center"/>
      <protection/>
    </xf>
    <xf numFmtId="0" fontId="84" fillId="32" borderId="12" xfId="0" applyNumberFormat="1" applyFont="1" applyFill="1" applyBorder="1" applyAlignment="1">
      <alignment horizontal="center" vertical="center"/>
    </xf>
    <xf numFmtId="0" fontId="84" fillId="32" borderId="12" xfId="4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41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82" fillId="0" borderId="12" xfId="59" applyFont="1" applyFill="1" applyBorder="1" applyAlignment="1">
      <alignment horizontal="center" vertical="center" wrapText="1"/>
      <protection/>
    </xf>
    <xf numFmtId="0" fontId="85" fillId="32" borderId="12" xfId="59" applyFont="1" applyFill="1" applyBorder="1" applyAlignment="1">
      <alignment horizontal="center" vertical="center" wrapText="1"/>
      <protection/>
    </xf>
    <xf numFmtId="0" fontId="82" fillId="32" borderId="12" xfId="59" applyNumberFormat="1" applyFont="1" applyFill="1" applyBorder="1" applyAlignment="1">
      <alignment horizontal="center" vertical="center"/>
      <protection/>
    </xf>
    <xf numFmtId="0" fontId="12" fillId="0" borderId="0" xfId="59" applyNumberFormat="1" applyFont="1" applyFill="1" applyBorder="1" applyAlignment="1">
      <alignment horizontal="center" vertical="center" wrapText="1"/>
      <protection/>
    </xf>
    <xf numFmtId="0" fontId="12" fillId="0" borderId="0" xfId="59" applyNumberFormat="1" applyFont="1" applyFill="1" applyBorder="1" applyAlignment="1">
      <alignment horizontal="center" vertical="center"/>
      <protection/>
    </xf>
    <xf numFmtId="0" fontId="12" fillId="0" borderId="0" xfId="59" applyNumberFormat="1" applyFont="1" applyFill="1" applyBorder="1" applyAlignment="1">
      <alignment horizontal="left" vertical="center" wrapText="1"/>
      <protection/>
    </xf>
    <xf numFmtId="0" fontId="12" fillId="0" borderId="0" xfId="59" applyNumberFormat="1" applyFont="1" applyFill="1" applyBorder="1" applyAlignment="1">
      <alignment vertical="center" wrapText="1"/>
      <protection/>
    </xf>
    <xf numFmtId="0" fontId="12" fillId="0" borderId="0" xfId="59" applyNumberFormat="1" applyFont="1" applyFill="1" applyBorder="1" applyAlignment="1">
      <alignment vertical="center"/>
      <protection/>
    </xf>
    <xf numFmtId="0" fontId="14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horizontal="center" vertical="center"/>
      <protection/>
    </xf>
    <xf numFmtId="0" fontId="15" fillId="0" borderId="0" xfId="55" applyFont="1" applyFill="1" applyAlignment="1">
      <alignment horizontal="left" vertical="center"/>
      <protection/>
    </xf>
    <xf numFmtId="0" fontId="15" fillId="0" borderId="0" xfId="55" applyFont="1" applyFill="1" applyAlignment="1">
      <alignment vertical="center"/>
      <protection/>
    </xf>
    <xf numFmtId="0" fontId="15" fillId="0" borderId="0" xfId="55" applyNumberFormat="1" applyFont="1" applyFill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55" applyFont="1" applyFill="1" applyAlignment="1">
      <alignment horizontal="left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12" xfId="55" applyFont="1" applyFill="1" applyBorder="1" applyAlignment="1">
      <alignment horizontal="center" vertical="center"/>
      <protection/>
    </xf>
    <xf numFmtId="0" fontId="14" fillId="0" borderId="12" xfId="55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55" applyNumberFormat="1" applyFont="1" applyFill="1" applyBorder="1" applyAlignment="1">
      <alignment horizontal="left" vertical="center"/>
      <protection/>
    </xf>
    <xf numFmtId="0" fontId="14" fillId="0" borderId="12" xfId="55" applyNumberFormat="1" applyFont="1" applyFill="1" applyBorder="1" applyAlignment="1">
      <alignment horizontal="center" vertical="center"/>
      <protection/>
    </xf>
    <xf numFmtId="0" fontId="14" fillId="0" borderId="12" xfId="55" applyFont="1" applyFill="1" applyBorder="1" applyAlignment="1">
      <alignment vertical="center"/>
      <protection/>
    </xf>
    <xf numFmtId="0" fontId="14" fillId="0" borderId="12" xfId="55" applyNumberFormat="1" applyFont="1" applyFill="1" applyBorder="1" applyAlignment="1">
      <alignment horizontal="left" vertical="center" wrapText="1"/>
      <protection/>
    </xf>
    <xf numFmtId="0" fontId="15" fillId="0" borderId="12" xfId="55" applyNumberFormat="1" applyFont="1" applyFill="1" applyBorder="1" applyAlignment="1">
      <alignment horizontal="left" vertical="center" wrapText="1"/>
      <protection/>
    </xf>
    <xf numFmtId="0" fontId="15" fillId="0" borderId="12" xfId="55" applyNumberFormat="1" applyFont="1" applyFill="1" applyBorder="1" applyAlignment="1">
      <alignment horizontal="center" vertical="center" wrapText="1"/>
      <protection/>
    </xf>
    <xf numFmtId="0" fontId="15" fillId="0" borderId="12" xfId="55" applyNumberFormat="1" applyFont="1" applyFill="1" applyBorder="1" applyAlignment="1">
      <alignment horizontal="center" vertical="center"/>
      <protection/>
    </xf>
    <xf numFmtId="0" fontId="15" fillId="0" borderId="12" xfId="55" applyFont="1" applyFill="1" applyBorder="1" applyAlignment="1">
      <alignment horizontal="center" vertic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0" fontId="16" fillId="0" borderId="12" xfId="55" applyNumberFormat="1" applyFont="1" applyFill="1" applyBorder="1" applyAlignment="1">
      <alignment horizontal="center" vertical="center"/>
      <protection/>
    </xf>
    <xf numFmtId="0" fontId="15" fillId="0" borderId="12" xfId="65" applyNumberFormat="1" applyFont="1" applyFill="1" applyBorder="1" applyAlignment="1">
      <alignment horizontal="center" vertical="center" wrapText="1"/>
      <protection/>
    </xf>
    <xf numFmtId="0" fontId="14" fillId="0" borderId="12" xfId="65" applyNumberFormat="1" applyFont="1" applyFill="1" applyBorder="1" applyAlignment="1">
      <alignment horizontal="left" vertical="center" wrapText="1"/>
      <protection/>
    </xf>
    <xf numFmtId="0" fontId="14" fillId="0" borderId="12" xfId="65" applyNumberFormat="1" applyFont="1" applyFill="1" applyBorder="1" applyAlignment="1">
      <alignment horizontal="center" vertical="center" wrapText="1"/>
      <protection/>
    </xf>
    <xf numFmtId="0" fontId="15" fillId="0" borderId="12" xfId="62" applyNumberFormat="1" applyFont="1" applyFill="1" applyBorder="1" applyAlignment="1">
      <alignment horizontal="left" vertical="center" wrapText="1"/>
      <protection/>
    </xf>
    <xf numFmtId="0" fontId="14" fillId="0" borderId="12" xfId="62" applyNumberFormat="1" applyFont="1" applyFill="1" applyBorder="1" applyAlignment="1">
      <alignment horizontal="left" vertical="center" wrapText="1"/>
      <protection/>
    </xf>
    <xf numFmtId="0" fontId="15" fillId="0" borderId="12" xfId="62" applyNumberFormat="1" applyFont="1" applyFill="1" applyBorder="1" applyAlignment="1">
      <alignment horizontal="center" vertical="center" wrapText="1"/>
      <protection/>
    </xf>
    <xf numFmtId="0" fontId="15" fillId="0" borderId="12" xfId="55" applyNumberFormat="1" applyFont="1" applyFill="1" applyBorder="1" applyAlignment="1">
      <alignment horizontal="left" vertical="center"/>
      <protection/>
    </xf>
    <xf numFmtId="0" fontId="14" fillId="0" borderId="12" xfId="62" applyNumberFormat="1" applyFont="1" applyFill="1" applyBorder="1" applyAlignment="1">
      <alignment horizontal="center" vertical="center" wrapText="1"/>
      <protection/>
    </xf>
    <xf numFmtId="0" fontId="15" fillId="0" borderId="12" xfId="55" applyFont="1" applyFill="1" applyBorder="1" applyAlignment="1">
      <alignment horizontal="left" vertical="center"/>
      <protection/>
    </xf>
    <xf numFmtId="0" fontId="15" fillId="0" borderId="12" xfId="65" applyNumberFormat="1" applyFont="1" applyFill="1" applyBorder="1" applyAlignment="1">
      <alignment horizontal="left" vertical="center" wrapText="1"/>
      <protection/>
    </xf>
    <xf numFmtId="0" fontId="15" fillId="0" borderId="12" xfId="0" applyNumberFormat="1" applyFont="1" applyFill="1" applyBorder="1" applyAlignment="1">
      <alignment vertical="center"/>
    </xf>
    <xf numFmtId="0" fontId="15" fillId="0" borderId="12" xfId="55" applyFont="1" applyFill="1" applyBorder="1" applyAlignment="1">
      <alignment horizontal="left" vertical="center" wrapText="1"/>
      <protection/>
    </xf>
    <xf numFmtId="0" fontId="16" fillId="0" borderId="12" xfId="55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vertical="center"/>
      <protection/>
    </xf>
    <xf numFmtId="0" fontId="8" fillId="0" borderId="0" xfId="59" applyFont="1" applyFill="1" applyBorder="1" applyAlignment="1">
      <alignment/>
      <protection/>
    </xf>
    <xf numFmtId="0" fontId="85" fillId="0" borderId="0" xfId="59" applyFont="1" applyFill="1" applyBorder="1" applyAlignment="1">
      <alignment/>
      <protection/>
    </xf>
    <xf numFmtId="0" fontId="85" fillId="32" borderId="0" xfId="59" applyFont="1" applyFill="1" applyBorder="1" applyAlignment="1">
      <alignment/>
      <protection/>
    </xf>
    <xf numFmtId="0" fontId="7" fillId="0" borderId="0" xfId="59" applyFont="1" applyFill="1" applyBorder="1" applyAlignment="1">
      <alignment/>
      <protection/>
    </xf>
    <xf numFmtId="0" fontId="86" fillId="32" borderId="0" xfId="59" applyFont="1" applyFill="1" applyBorder="1" applyAlignment="1">
      <alignment/>
      <protection/>
    </xf>
    <xf numFmtId="0" fontId="87" fillId="0" borderId="0" xfId="59" applyFont="1" applyFill="1" applyBorder="1" applyAlignment="1">
      <alignment/>
      <protection/>
    </xf>
    <xf numFmtId="0" fontId="87" fillId="34" borderId="0" xfId="59" applyFont="1" applyFill="1" applyBorder="1" applyAlignment="1">
      <alignment/>
      <protection/>
    </xf>
    <xf numFmtId="0" fontId="87" fillId="33" borderId="0" xfId="59" applyFont="1" applyFill="1" applyBorder="1" applyAlignment="1">
      <alignment/>
      <protection/>
    </xf>
    <xf numFmtId="0" fontId="7" fillId="32" borderId="0" xfId="59" applyFont="1" applyFill="1" applyBorder="1" applyAlignment="1">
      <alignment/>
      <protection/>
    </xf>
    <xf numFmtId="0" fontId="12" fillId="0" borderId="0" xfId="56" applyFont="1" applyFill="1" applyBorder="1" applyAlignment="1">
      <alignment vertical="center"/>
      <protection/>
    </xf>
    <xf numFmtId="176" fontId="8" fillId="0" borderId="0" xfId="59" applyNumberFormat="1" applyFont="1" applyFill="1" applyBorder="1" applyAlignment="1">
      <alignment/>
      <protection/>
    </xf>
    <xf numFmtId="0" fontId="88" fillId="0" borderId="0" xfId="59" applyFont="1" applyFill="1" applyBorder="1" applyAlignment="1">
      <alignment horizontal="center"/>
      <protection/>
    </xf>
    <xf numFmtId="0" fontId="87" fillId="0" borderId="0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/>
      <protection/>
    </xf>
    <xf numFmtId="0" fontId="18" fillId="0" borderId="0" xfId="59" applyFont="1" applyFill="1" applyBorder="1" applyAlignment="1">
      <alignment/>
      <protection/>
    </xf>
    <xf numFmtId="0" fontId="18" fillId="0" borderId="0" xfId="59" applyFont="1" applyFill="1" applyBorder="1" applyAlignment="1">
      <alignment wrapText="1"/>
      <protection/>
    </xf>
    <xf numFmtId="0" fontId="18" fillId="0" borderId="0" xfId="59" applyFont="1" applyFill="1" applyBorder="1" applyAlignment="1">
      <alignment horizontal="center"/>
      <protection/>
    </xf>
    <xf numFmtId="179" fontId="18" fillId="0" borderId="0" xfId="59" applyNumberFormat="1" applyFont="1" applyFill="1" applyBorder="1" applyAlignment="1">
      <alignment horizontal="center"/>
      <protection/>
    </xf>
    <xf numFmtId="176" fontId="18" fillId="0" borderId="0" xfId="59" applyNumberFormat="1" applyFont="1" applyFill="1" applyBorder="1" applyAlignment="1">
      <alignment horizontal="center"/>
      <protection/>
    </xf>
    <xf numFmtId="49" fontId="18" fillId="0" borderId="0" xfId="59" applyNumberFormat="1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88" fillId="0" borderId="12" xfId="59" applyFont="1" applyFill="1" applyBorder="1" applyAlignment="1">
      <alignment horizontal="center" vertical="center" wrapText="1"/>
      <protection/>
    </xf>
    <xf numFmtId="179" fontId="88" fillId="0" borderId="12" xfId="59" applyNumberFormat="1" applyFont="1" applyFill="1" applyBorder="1" applyAlignment="1">
      <alignment horizontal="center" vertical="center" wrapText="1"/>
      <protection/>
    </xf>
    <xf numFmtId="176" fontId="88" fillId="0" borderId="12" xfId="59" applyNumberFormat="1" applyFont="1" applyFill="1" applyBorder="1" applyAlignment="1">
      <alignment horizontal="center" vertical="center" wrapText="1"/>
      <protection/>
    </xf>
    <xf numFmtId="49" fontId="88" fillId="0" borderId="12" xfId="59" applyNumberFormat="1" applyFont="1" applyFill="1" applyBorder="1" applyAlignment="1">
      <alignment horizontal="center" vertical="center" wrapText="1"/>
      <protection/>
    </xf>
    <xf numFmtId="0" fontId="88" fillId="0" borderId="12" xfId="59" applyFont="1" applyFill="1" applyBorder="1" applyAlignment="1">
      <alignment horizontal="center" vertical="center"/>
      <protection/>
    </xf>
    <xf numFmtId="179" fontId="88" fillId="0" borderId="12" xfId="59" applyNumberFormat="1" applyFont="1" applyFill="1" applyBorder="1" applyAlignment="1">
      <alignment horizontal="center" vertical="center"/>
      <protection/>
    </xf>
    <xf numFmtId="180" fontId="88" fillId="0" borderId="12" xfId="59" applyNumberFormat="1" applyFont="1" applyFill="1" applyBorder="1" applyAlignment="1">
      <alignment horizontal="center" vertical="center" wrapText="1"/>
      <protection/>
    </xf>
    <xf numFmtId="0" fontId="85" fillId="32" borderId="12" xfId="59" applyFont="1" applyFill="1" applyBorder="1" applyAlignment="1">
      <alignment vertical="center" wrapText="1"/>
      <protection/>
    </xf>
    <xf numFmtId="0" fontId="85" fillId="32" borderId="12" xfId="59" applyFont="1" applyFill="1" applyBorder="1" applyAlignment="1">
      <alignment horizontal="center" vertical="center"/>
      <protection/>
    </xf>
    <xf numFmtId="179" fontId="85" fillId="32" borderId="12" xfId="59" applyNumberFormat="1" applyFont="1" applyFill="1" applyBorder="1" applyAlignment="1">
      <alignment horizontal="center" vertical="center"/>
      <protection/>
    </xf>
    <xf numFmtId="176" fontId="85" fillId="32" borderId="12" xfId="59" applyNumberFormat="1" applyFont="1" applyFill="1" applyBorder="1" applyAlignment="1">
      <alignment horizontal="center" vertical="center" wrapText="1"/>
      <protection/>
    </xf>
    <xf numFmtId="180" fontId="85" fillId="32" borderId="12" xfId="59" applyNumberFormat="1" applyFont="1" applyFill="1" applyBorder="1" applyAlignment="1">
      <alignment horizontal="center" vertical="center" wrapText="1"/>
      <protection/>
    </xf>
    <xf numFmtId="0" fontId="88" fillId="0" borderId="12" xfId="59" applyFont="1" applyFill="1" applyBorder="1" applyAlignment="1">
      <alignment horizontal="left" vertical="center" wrapText="1"/>
      <protection/>
    </xf>
    <xf numFmtId="0" fontId="87" fillId="0" borderId="12" xfId="59" applyFont="1" applyFill="1" applyBorder="1" applyAlignment="1">
      <alignment vertical="center" wrapText="1"/>
      <protection/>
    </xf>
    <xf numFmtId="0" fontId="87" fillId="0" borderId="12" xfId="59" applyFont="1" applyFill="1" applyBorder="1" applyAlignment="1">
      <alignment horizontal="center" vertical="center"/>
      <protection/>
    </xf>
    <xf numFmtId="179" fontId="87" fillId="0" borderId="12" xfId="46" applyNumberFormat="1" applyFont="1" applyFill="1" applyBorder="1" applyAlignment="1">
      <alignment horizontal="center" vertical="center"/>
      <protection/>
    </xf>
    <xf numFmtId="176" fontId="87" fillId="0" borderId="12" xfId="59" applyNumberFormat="1" applyFont="1" applyFill="1" applyBorder="1" applyAlignment="1">
      <alignment horizontal="center" vertical="center" wrapText="1"/>
      <protection/>
    </xf>
    <xf numFmtId="180" fontId="87" fillId="0" borderId="12" xfId="59" applyNumberFormat="1" applyFont="1" applyFill="1" applyBorder="1" applyAlignment="1">
      <alignment horizontal="center" vertical="center" wrapText="1"/>
      <protection/>
    </xf>
    <xf numFmtId="0" fontId="87" fillId="0" borderId="12" xfId="59" applyFont="1" applyFill="1" applyBorder="1" applyAlignment="1">
      <alignment horizontal="left" vertical="center" wrapText="1"/>
      <protection/>
    </xf>
    <xf numFmtId="176" fontId="87" fillId="0" borderId="12" xfId="46" applyNumberFormat="1" applyFont="1" applyFill="1" applyBorder="1" applyAlignment="1">
      <alignment horizontal="center" vertical="center"/>
      <protection/>
    </xf>
    <xf numFmtId="176" fontId="87" fillId="0" borderId="12" xfId="59" applyNumberFormat="1" applyFont="1" applyFill="1" applyBorder="1" applyAlignment="1">
      <alignment horizontal="center" vertical="center"/>
      <protection/>
    </xf>
    <xf numFmtId="176" fontId="87" fillId="0" borderId="12" xfId="0" applyNumberFormat="1" applyFont="1" applyFill="1" applyBorder="1" applyAlignment="1">
      <alignment horizontal="center" vertical="center"/>
    </xf>
    <xf numFmtId="0" fontId="85" fillId="32" borderId="12" xfId="59" applyFont="1" applyFill="1" applyBorder="1" applyAlignment="1">
      <alignment horizontal="left" vertical="center" wrapText="1"/>
      <protection/>
    </xf>
    <xf numFmtId="179" fontId="85" fillId="32" borderId="12" xfId="46" applyNumberFormat="1" applyFont="1" applyFill="1" applyBorder="1" applyAlignment="1">
      <alignment horizontal="center" vertical="center"/>
      <protection/>
    </xf>
    <xf numFmtId="176" fontId="85" fillId="32" borderId="12" xfId="46" applyNumberFormat="1" applyFont="1" applyFill="1" applyBorder="1" applyAlignment="1">
      <alignment horizontal="center" vertical="center"/>
      <protection/>
    </xf>
    <xf numFmtId="180" fontId="85" fillId="32" borderId="12" xfId="46" applyNumberFormat="1" applyFont="1" applyFill="1" applyBorder="1" applyAlignment="1">
      <alignment horizontal="center" vertical="center"/>
      <protection/>
    </xf>
    <xf numFmtId="0" fontId="88" fillId="0" borderId="12" xfId="59" applyFont="1" applyFill="1" applyBorder="1" applyAlignment="1">
      <alignment vertical="center" wrapText="1"/>
      <protection/>
    </xf>
    <xf numFmtId="179" fontId="88" fillId="0" borderId="12" xfId="46" applyNumberFormat="1" applyFont="1" applyFill="1" applyBorder="1" applyAlignment="1">
      <alignment horizontal="center" vertical="center"/>
      <protection/>
    </xf>
    <xf numFmtId="176" fontId="88" fillId="0" borderId="12" xfId="46" applyNumberFormat="1" applyFont="1" applyFill="1" applyBorder="1" applyAlignment="1">
      <alignment horizontal="center" vertical="center"/>
      <protection/>
    </xf>
    <xf numFmtId="180" fontId="88" fillId="0" borderId="12" xfId="46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86" fillId="32" borderId="0" xfId="59" applyFont="1" applyFill="1" applyBorder="1" applyAlignment="1">
      <alignment horizontal="center" vertical="center"/>
      <protection/>
    </xf>
    <xf numFmtId="0" fontId="87" fillId="34" borderId="0" xfId="59" applyFont="1" applyFill="1" applyBorder="1" applyAlignment="1">
      <alignment horizontal="center" vertical="center"/>
      <protection/>
    </xf>
    <xf numFmtId="0" fontId="87" fillId="0" borderId="12" xfId="0" applyFont="1" applyFill="1" applyBorder="1" applyAlignment="1">
      <alignment vertical="center" wrapText="1"/>
    </xf>
    <xf numFmtId="0" fontId="87" fillId="0" borderId="12" xfId="0" applyFont="1" applyFill="1" applyBorder="1" applyAlignment="1">
      <alignment horizontal="center" vertical="center"/>
    </xf>
    <xf numFmtId="179" fontId="87" fillId="0" borderId="12" xfId="0" applyNumberFormat="1" applyFont="1" applyFill="1" applyBorder="1" applyAlignment="1">
      <alignment horizontal="center" vertical="center" wrapText="1"/>
    </xf>
    <xf numFmtId="176" fontId="87" fillId="0" borderId="12" xfId="0" applyNumberFormat="1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left" vertical="center" wrapText="1"/>
    </xf>
    <xf numFmtId="181" fontId="87" fillId="0" borderId="12" xfId="0" applyNumberFormat="1" applyFont="1" applyFill="1" applyBorder="1" applyAlignment="1">
      <alignment horizontal="center" vertical="center"/>
    </xf>
    <xf numFmtId="0" fontId="87" fillId="33" borderId="0" xfId="59" applyFont="1" applyFill="1" applyBorder="1" applyAlignment="1">
      <alignment horizontal="center" vertical="center"/>
      <protection/>
    </xf>
    <xf numFmtId="0" fontId="87" fillId="33" borderId="12" xfId="0" applyFont="1" applyFill="1" applyBorder="1" applyAlignment="1">
      <alignment horizontal="left" vertical="center" wrapText="1"/>
    </xf>
    <xf numFmtId="0" fontId="87" fillId="33" borderId="12" xfId="0" applyFont="1" applyFill="1" applyBorder="1" applyAlignment="1">
      <alignment horizontal="center" vertical="center"/>
    </xf>
    <xf numFmtId="179" fontId="87" fillId="33" borderId="12" xfId="0" applyNumberFormat="1" applyFont="1" applyFill="1" applyBorder="1" applyAlignment="1">
      <alignment horizontal="center" vertical="center" wrapText="1"/>
    </xf>
    <xf numFmtId="176" fontId="87" fillId="33" borderId="12" xfId="0" applyNumberFormat="1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181" fontId="87" fillId="33" borderId="12" xfId="0" applyNumberFormat="1" applyFont="1" applyFill="1" applyBorder="1" applyAlignment="1">
      <alignment horizontal="center" vertical="center"/>
    </xf>
    <xf numFmtId="0" fontId="85" fillId="32" borderId="0" xfId="59" applyFont="1" applyFill="1" applyBorder="1" applyAlignment="1">
      <alignment horizontal="center" vertical="center"/>
      <protection/>
    </xf>
    <xf numFmtId="179" fontId="18" fillId="0" borderId="0" xfId="59" applyNumberFormat="1" applyFont="1" applyFill="1" applyBorder="1" applyAlignment="1">
      <alignment horizontal="center" vertical="center"/>
      <protection/>
    </xf>
    <xf numFmtId="179" fontId="87" fillId="0" borderId="12" xfId="59" applyNumberFormat="1" applyFont="1" applyFill="1" applyBorder="1" applyAlignment="1">
      <alignment horizontal="center"/>
      <protection/>
    </xf>
    <xf numFmtId="179" fontId="87" fillId="0" borderId="12" xfId="0" applyNumberFormat="1" applyFont="1" applyFill="1" applyBorder="1" applyAlignment="1">
      <alignment horizontal="center" vertical="center"/>
    </xf>
    <xf numFmtId="179" fontId="87" fillId="0" borderId="12" xfId="0" applyNumberFormat="1" applyFont="1" applyFill="1" applyBorder="1" applyAlignment="1">
      <alignment horizontal="center"/>
    </xf>
    <xf numFmtId="179" fontId="87" fillId="33" borderId="12" xfId="0" applyNumberFormat="1" applyFont="1" applyFill="1" applyBorder="1" applyAlignment="1">
      <alignment horizontal="center" vertical="center"/>
    </xf>
    <xf numFmtId="179" fontId="87" fillId="33" borderId="12" xfId="0" applyNumberFormat="1" applyFont="1" applyFill="1" applyBorder="1" applyAlignment="1">
      <alignment horizontal="center"/>
    </xf>
    <xf numFmtId="179" fontId="87" fillId="0" borderId="12" xfId="59" applyNumberFormat="1" applyFont="1" applyFill="1" applyBorder="1" applyAlignment="1">
      <alignment horizontal="center" vertical="center"/>
      <protection/>
    </xf>
    <xf numFmtId="179" fontId="88" fillId="0" borderId="12" xfId="0" applyNumberFormat="1" applyFont="1" applyFill="1" applyBorder="1" applyAlignment="1">
      <alignment horizontal="center" vertical="center"/>
    </xf>
    <xf numFmtId="179" fontId="17" fillId="0" borderId="0" xfId="59" applyNumberFormat="1" applyFont="1" applyFill="1" applyBorder="1" applyAlignment="1">
      <alignment horizontal="center" vertical="center"/>
      <protection/>
    </xf>
    <xf numFmtId="179" fontId="88" fillId="0" borderId="12" xfId="59" applyNumberFormat="1" applyFont="1" applyFill="1" applyBorder="1" applyAlignment="1">
      <alignment horizontal="center"/>
      <protection/>
    </xf>
    <xf numFmtId="180" fontId="87" fillId="0" borderId="12" xfId="46" applyNumberFormat="1" applyFont="1" applyFill="1" applyBorder="1" applyAlignment="1">
      <alignment horizontal="center" vertical="center"/>
      <protection/>
    </xf>
    <xf numFmtId="176" fontId="87" fillId="0" borderId="12" xfId="46" applyNumberFormat="1" applyFont="1" applyFill="1" applyBorder="1" applyAlignment="1">
      <alignment horizontal="center" vertical="center" wrapText="1"/>
      <protection/>
    </xf>
    <xf numFmtId="0" fontId="87" fillId="0" borderId="12" xfId="59" applyFont="1" applyFill="1" applyBorder="1" applyAlignment="1">
      <alignment horizontal="center" vertical="center" wrapText="1"/>
      <protection/>
    </xf>
    <xf numFmtId="176" fontId="87" fillId="0" borderId="12" xfId="56" applyNumberFormat="1" applyFont="1" applyFill="1" applyBorder="1" applyAlignment="1">
      <alignment horizontal="center" vertical="center"/>
      <protection/>
    </xf>
    <xf numFmtId="179" fontId="87" fillId="0" borderId="12" xfId="56" applyNumberFormat="1" applyFont="1" applyFill="1" applyBorder="1" applyAlignment="1">
      <alignment horizontal="center" vertical="center"/>
      <protection/>
    </xf>
    <xf numFmtId="176" fontId="87" fillId="0" borderId="12" xfId="58" applyNumberFormat="1" applyFont="1" applyFill="1" applyBorder="1" applyAlignment="1">
      <alignment horizontal="center" vertical="center"/>
      <protection/>
    </xf>
    <xf numFmtId="176" fontId="87" fillId="0" borderId="12" xfId="47" applyNumberFormat="1" applyFont="1" applyFill="1" applyBorder="1" applyAlignment="1">
      <alignment horizontal="center" vertical="center"/>
      <protection/>
    </xf>
    <xf numFmtId="0" fontId="87" fillId="0" borderId="12" xfId="56" applyNumberFormat="1" applyFont="1" applyFill="1" applyBorder="1" applyAlignment="1">
      <alignment horizontal="left" vertical="center" wrapText="1"/>
      <protection/>
    </xf>
    <xf numFmtId="0" fontId="87" fillId="0" borderId="12" xfId="56" applyNumberFormat="1" applyFont="1" applyFill="1" applyBorder="1" applyAlignment="1">
      <alignment horizontal="center" vertical="center" wrapText="1"/>
      <protection/>
    </xf>
    <xf numFmtId="176" fontId="87" fillId="0" borderId="12" xfId="57" applyNumberFormat="1" applyFont="1" applyFill="1" applyBorder="1" applyAlignment="1">
      <alignment horizontal="center" vertical="center"/>
      <protection/>
    </xf>
    <xf numFmtId="0" fontId="87" fillId="0" borderId="12" xfId="66" applyNumberFormat="1" applyFont="1" applyFill="1" applyBorder="1" applyAlignment="1">
      <alignment horizontal="center" vertical="center" wrapText="1"/>
      <protection/>
    </xf>
    <xf numFmtId="176" fontId="87" fillId="0" borderId="12" xfId="59" applyNumberFormat="1" applyFont="1" applyFill="1" applyBorder="1" applyAlignment="1">
      <alignment horizontal="center"/>
      <protection/>
    </xf>
    <xf numFmtId="179" fontId="87" fillId="0" borderId="12" xfId="58" applyNumberFormat="1" applyFont="1" applyFill="1" applyBorder="1" applyAlignment="1">
      <alignment horizontal="center" vertical="center"/>
      <protection/>
    </xf>
    <xf numFmtId="179" fontId="87" fillId="0" borderId="12" xfId="47" applyNumberFormat="1" applyFont="1" applyFill="1" applyBorder="1" applyAlignment="1">
      <alignment horizontal="center" vertical="center"/>
      <protection/>
    </xf>
    <xf numFmtId="179" fontId="87" fillId="0" borderId="12" xfId="57" applyNumberFormat="1" applyFont="1" applyFill="1" applyBorder="1" applyAlignment="1">
      <alignment horizontal="center" vertical="center"/>
      <protection/>
    </xf>
    <xf numFmtId="179" fontId="87" fillId="0" borderId="12" xfId="46" applyNumberFormat="1" applyFont="1" applyFill="1" applyBorder="1" applyAlignment="1">
      <alignment horizontal="center" vertical="center" wrapText="1"/>
      <protection/>
    </xf>
    <xf numFmtId="176" fontId="8" fillId="0" borderId="0" xfId="59" applyNumberFormat="1" applyFont="1" applyFill="1" applyBorder="1" applyAlignment="1">
      <alignment horizontal="center" vertical="center"/>
      <protection/>
    </xf>
    <xf numFmtId="176" fontId="88" fillId="0" borderId="12" xfId="59" applyNumberFormat="1" applyFont="1" applyFill="1" applyBorder="1" applyAlignment="1">
      <alignment vertical="center" wrapText="1"/>
      <protection/>
    </xf>
    <xf numFmtId="176" fontId="88" fillId="0" borderId="12" xfId="59" applyNumberFormat="1" applyFont="1" applyFill="1" applyBorder="1" applyAlignment="1">
      <alignment horizontal="center" vertical="center"/>
      <protection/>
    </xf>
    <xf numFmtId="0" fontId="88" fillId="0" borderId="0" xfId="59" applyFont="1" applyFill="1" applyBorder="1" applyAlignment="1">
      <alignment horizontal="center" vertical="center"/>
      <protection/>
    </xf>
    <xf numFmtId="0" fontId="87" fillId="0" borderId="12" xfId="0" applyFont="1" applyFill="1" applyBorder="1" applyAlignment="1">
      <alignment horizontal="left" vertical="center"/>
    </xf>
    <xf numFmtId="176" fontId="88" fillId="0" borderId="12" xfId="59" applyNumberFormat="1" applyFont="1" applyFill="1" applyBorder="1" applyAlignment="1">
      <alignment horizontal="center"/>
      <protection/>
    </xf>
    <xf numFmtId="0" fontId="88" fillId="0" borderId="12" xfId="0" applyFont="1" applyFill="1" applyBorder="1" applyAlignment="1">
      <alignment horizontal="center" vertical="center"/>
    </xf>
    <xf numFmtId="0" fontId="87" fillId="0" borderId="0" xfId="59" applyFont="1" applyFill="1" applyBorder="1" applyAlignment="1">
      <alignment horizontal="center" vertical="center"/>
      <protection/>
    </xf>
    <xf numFmtId="0" fontId="87" fillId="0" borderId="12" xfId="59" applyFont="1" applyFill="1" applyBorder="1" applyAlignment="1">
      <alignment horizontal="center"/>
      <protection/>
    </xf>
    <xf numFmtId="0" fontId="87" fillId="0" borderId="12" xfId="0" applyNumberFormat="1" applyFont="1" applyFill="1" applyBorder="1" applyAlignment="1">
      <alignment horizontal="center" vertical="top"/>
    </xf>
    <xf numFmtId="179" fontId="87" fillId="0" borderId="12" xfId="0" applyNumberFormat="1" applyFont="1" applyFill="1" applyBorder="1" applyAlignment="1">
      <alignment horizontal="center" vertical="top"/>
    </xf>
    <xf numFmtId="176" fontId="88" fillId="0" borderId="12" xfId="0" applyNumberFormat="1" applyFont="1" applyFill="1" applyBorder="1" applyAlignment="1">
      <alignment horizontal="center" vertical="center"/>
    </xf>
    <xf numFmtId="176" fontId="87" fillId="0" borderId="12" xfId="0" applyNumberFormat="1" applyFont="1" applyFill="1" applyBorder="1" applyAlignment="1">
      <alignment horizontal="center" vertical="top"/>
    </xf>
    <xf numFmtId="0" fontId="87" fillId="0" borderId="12" xfId="0" applyFont="1" applyFill="1" applyBorder="1" applyAlignment="1">
      <alignment horizontal="center" vertical="top"/>
    </xf>
    <xf numFmtId="0" fontId="87" fillId="0" borderId="12" xfId="0" applyFont="1" applyFill="1" applyBorder="1" applyAlignment="1">
      <alignment horizontal="center"/>
    </xf>
    <xf numFmtId="0" fontId="88" fillId="0" borderId="12" xfId="59" applyFont="1" applyFill="1" applyBorder="1" applyAlignment="1">
      <alignment horizontal="center"/>
      <protection/>
    </xf>
    <xf numFmtId="0" fontId="88" fillId="0" borderId="12" xfId="59" applyFont="1" applyFill="1" applyBorder="1" applyAlignment="1">
      <alignment horizontal="left" vertical="center"/>
      <protection/>
    </xf>
    <xf numFmtId="0" fontId="87" fillId="0" borderId="12" xfId="59" applyFont="1" applyFill="1" applyBorder="1" applyAlignment="1">
      <alignment horizontal="left" vertical="center"/>
      <protection/>
    </xf>
    <xf numFmtId="176" fontId="8" fillId="0" borderId="0" xfId="59" applyNumberFormat="1" applyFont="1" applyFill="1" applyBorder="1" applyAlignment="1">
      <alignment horizontal="center"/>
      <protection/>
    </xf>
    <xf numFmtId="179" fontId="87" fillId="0" borderId="12" xfId="54" applyNumberFormat="1" applyFont="1" applyFill="1" applyBorder="1" applyAlignment="1">
      <alignment horizontal="center" vertical="center"/>
      <protection/>
    </xf>
    <xf numFmtId="49" fontId="85" fillId="32" borderId="12" xfId="59" applyNumberFormat="1" applyFont="1" applyFill="1" applyBorder="1" applyAlignment="1">
      <alignment horizontal="center" vertical="center" wrapText="1"/>
      <protection/>
    </xf>
    <xf numFmtId="0" fontId="89" fillId="0" borderId="12" xfId="59" applyFont="1" applyFill="1" applyBorder="1" applyAlignment="1">
      <alignment vertical="center" wrapText="1"/>
      <protection/>
    </xf>
    <xf numFmtId="0" fontId="90" fillId="0" borderId="0" xfId="59" applyFont="1" applyFill="1" applyBorder="1" applyAlignment="1">
      <alignment vertical="center" wrapText="1"/>
      <protection/>
    </xf>
    <xf numFmtId="179" fontId="87" fillId="0" borderId="0" xfId="59" applyNumberFormat="1" applyFont="1" applyFill="1" applyBorder="1" applyAlignment="1">
      <alignment horizontal="center" vertical="center" wrapText="1"/>
      <protection/>
    </xf>
    <xf numFmtId="176" fontId="87" fillId="0" borderId="0" xfId="59" applyNumberFormat="1" applyFont="1" applyFill="1" applyBorder="1" applyAlignment="1">
      <alignment horizontal="center" vertical="center" wrapText="1"/>
      <protection/>
    </xf>
    <xf numFmtId="49" fontId="87" fillId="0" borderId="0" xfId="59" applyNumberFormat="1" applyFont="1" applyFill="1" applyBorder="1" applyAlignment="1">
      <alignment horizontal="center" vertical="center" wrapText="1"/>
      <protection/>
    </xf>
    <xf numFmtId="0" fontId="87" fillId="0" borderId="0" xfId="59" applyFont="1" applyFill="1" applyBorder="1" applyAlignment="1">
      <alignment horizontal="center" vertical="center" wrapText="1"/>
      <protection/>
    </xf>
    <xf numFmtId="0" fontId="89" fillId="0" borderId="0" xfId="59" applyFont="1" applyFill="1" applyBorder="1" applyAlignment="1">
      <alignment vertical="center" wrapText="1"/>
      <protection/>
    </xf>
    <xf numFmtId="179" fontId="88" fillId="0" borderId="0" xfId="59" applyNumberFormat="1" applyFont="1" applyFill="1" applyBorder="1" applyAlignment="1">
      <alignment horizontal="center" vertical="center"/>
      <protection/>
    </xf>
    <xf numFmtId="176" fontId="88" fillId="0" borderId="0" xfId="59" applyNumberFormat="1" applyFont="1" applyFill="1" applyBorder="1" applyAlignment="1">
      <alignment horizontal="center" vertical="center" wrapText="1"/>
      <protection/>
    </xf>
    <xf numFmtId="49" fontId="88" fillId="0" borderId="0" xfId="59" applyNumberFormat="1" applyFont="1" applyFill="1" applyBorder="1" applyAlignment="1">
      <alignment horizontal="center" vertical="center" wrapText="1"/>
      <protection/>
    </xf>
    <xf numFmtId="0" fontId="88" fillId="0" borderId="0" xfId="59" applyFont="1" applyFill="1" applyBorder="1" applyAlignment="1">
      <alignment horizontal="center" vertical="center" wrapText="1"/>
      <protection/>
    </xf>
    <xf numFmtId="0" fontId="91" fillId="0" borderId="0" xfId="59" applyFont="1" applyFill="1" applyBorder="1" applyAlignment="1">
      <alignment vertical="center" wrapText="1"/>
      <protection/>
    </xf>
    <xf numFmtId="0" fontId="92" fillId="0" borderId="0" xfId="59" applyFont="1" applyFill="1" applyBorder="1" applyAlignment="1">
      <alignment horizontal="center" vertical="center"/>
      <protection/>
    </xf>
    <xf numFmtId="179" fontId="93" fillId="0" borderId="0" xfId="59" applyNumberFormat="1" applyFont="1" applyFill="1" applyBorder="1" applyAlignment="1">
      <alignment horizontal="center" vertical="center"/>
      <protection/>
    </xf>
    <xf numFmtId="176" fontId="92" fillId="0" borderId="0" xfId="59" applyNumberFormat="1" applyFont="1" applyFill="1" applyBorder="1" applyAlignment="1">
      <alignment horizontal="center" vertical="center" wrapText="1"/>
      <protection/>
    </xf>
    <xf numFmtId="49" fontId="92" fillId="0" borderId="0" xfId="59" applyNumberFormat="1" applyFont="1" applyFill="1" applyBorder="1" applyAlignment="1">
      <alignment horizontal="center" vertical="center" wrapText="1"/>
      <protection/>
    </xf>
    <xf numFmtId="0" fontId="92" fillId="0" borderId="0" xfId="59" applyFont="1" applyFill="1" applyBorder="1" applyAlignment="1">
      <alignment horizontal="center" vertical="center" wrapText="1"/>
      <protection/>
    </xf>
    <xf numFmtId="179" fontId="92" fillId="0" borderId="0" xfId="59" applyNumberFormat="1" applyFont="1" applyFill="1" applyBorder="1" applyAlignment="1">
      <alignment horizontal="center" vertical="center" wrapText="1"/>
      <protection/>
    </xf>
    <xf numFmtId="0" fontId="93" fillId="0" borderId="0" xfId="59" applyFont="1" applyFill="1" applyBorder="1" applyAlignment="1">
      <alignment horizontal="center" vertical="center"/>
      <protection/>
    </xf>
    <xf numFmtId="0" fontId="94" fillId="0" borderId="0" xfId="59" applyFont="1" applyFill="1" applyBorder="1" applyAlignment="1">
      <alignment vertical="center" wrapText="1"/>
      <protection/>
    </xf>
    <xf numFmtId="176" fontId="93" fillId="0" borderId="0" xfId="59" applyNumberFormat="1" applyFont="1" applyFill="1" applyBorder="1" applyAlignment="1">
      <alignment horizontal="center" vertical="center" wrapText="1"/>
      <protection/>
    </xf>
    <xf numFmtId="49" fontId="93" fillId="0" borderId="0" xfId="59" applyNumberFormat="1" applyFont="1" applyFill="1" applyBorder="1" applyAlignment="1">
      <alignment horizontal="center" vertical="center" wrapText="1"/>
      <protection/>
    </xf>
    <xf numFmtId="0" fontId="93" fillId="0" borderId="0" xfId="59" applyFont="1" applyFill="1" applyBorder="1" applyAlignment="1">
      <alignment horizontal="center" vertical="center" wrapText="1"/>
      <protection/>
    </xf>
    <xf numFmtId="179" fontId="93" fillId="0" borderId="0" xfId="59" applyNumberFormat="1" applyFont="1" applyFill="1" applyBorder="1" applyAlignment="1">
      <alignment horizontal="center" vertical="center" wrapText="1"/>
      <protection/>
    </xf>
    <xf numFmtId="179" fontId="87" fillId="0" borderId="0" xfId="59" applyNumberFormat="1" applyFont="1" applyFill="1" applyBorder="1" applyAlignment="1">
      <alignment horizontal="center" vertical="center"/>
      <protection/>
    </xf>
    <xf numFmtId="179" fontId="92" fillId="0" borderId="0" xfId="59" applyNumberFormat="1" applyFont="1" applyFill="1" applyBorder="1" applyAlignment="1">
      <alignment horizontal="center" vertical="center"/>
      <protection/>
    </xf>
    <xf numFmtId="179" fontId="95" fillId="0" borderId="0" xfId="59" applyNumberFormat="1" applyFont="1" applyFill="1" applyBorder="1" applyAlignment="1">
      <alignment horizontal="center" vertical="center"/>
      <protection/>
    </xf>
    <xf numFmtId="179" fontId="96" fillId="0" borderId="0" xfId="59" applyNumberFormat="1" applyFont="1" applyFill="1" applyBorder="1" applyAlignment="1">
      <alignment horizontal="center" vertical="center"/>
      <protection/>
    </xf>
    <xf numFmtId="179" fontId="8" fillId="0" borderId="12" xfId="59" applyNumberFormat="1" applyFont="1" applyFill="1" applyBorder="1" applyAlignment="1">
      <alignment horizontal="center"/>
      <protection/>
    </xf>
    <xf numFmtId="179" fontId="7" fillId="0" borderId="0" xfId="59" applyNumberFormat="1" applyFont="1" applyFill="1" applyBorder="1" applyAlignment="1">
      <alignment horizontal="center"/>
      <protection/>
    </xf>
    <xf numFmtId="179" fontId="8" fillId="0" borderId="0" xfId="59" applyNumberFormat="1" applyFont="1" applyFill="1" applyBorder="1" applyAlignment="1">
      <alignment horizontal="center"/>
      <protection/>
    </xf>
    <xf numFmtId="179" fontId="17" fillId="0" borderId="0" xfId="59" applyNumberFormat="1" applyFont="1" applyFill="1" applyBorder="1" applyAlignment="1">
      <alignment horizontal="center"/>
      <protection/>
    </xf>
    <xf numFmtId="0" fontId="95" fillId="0" borderId="0" xfId="59" applyFont="1" applyFill="1" applyBorder="1" applyAlignment="1">
      <alignment horizontal="center" vertical="center"/>
      <protection/>
    </xf>
    <xf numFmtId="49" fontId="93" fillId="0" borderId="0" xfId="59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1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97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4" fillId="0" borderId="12" xfId="41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right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87" fillId="0" borderId="0" xfId="0" applyFont="1" applyFill="1" applyAlignment="1">
      <alignment/>
    </xf>
    <xf numFmtId="0" fontId="98" fillId="0" borderId="0" xfId="0" applyFont="1" applyFill="1" applyAlignment="1">
      <alignment horizontal="left" vertical="center"/>
    </xf>
    <xf numFmtId="49" fontId="98" fillId="0" borderId="0" xfId="0" applyNumberFormat="1" applyFont="1" applyFill="1" applyAlignment="1">
      <alignment/>
    </xf>
    <xf numFmtId="0" fontId="98" fillId="0" borderId="0" xfId="0" applyFont="1" applyFill="1" applyAlignment="1">
      <alignment/>
    </xf>
    <xf numFmtId="0" fontId="99" fillId="12" borderId="12" xfId="0" applyFont="1" applyFill="1" applyBorder="1" applyAlignment="1">
      <alignment horizontal="center" vertical="center" wrapText="1"/>
    </xf>
    <xf numFmtId="0" fontId="99" fillId="12" borderId="12" xfId="0" applyFont="1" applyFill="1" applyBorder="1" applyAlignment="1">
      <alignment vertical="center" wrapText="1"/>
    </xf>
    <xf numFmtId="0" fontId="98" fillId="0" borderId="12" xfId="0" applyFont="1" applyFill="1" applyBorder="1" applyAlignment="1">
      <alignment/>
    </xf>
    <xf numFmtId="0" fontId="99" fillId="0" borderId="12" xfId="0" applyFont="1" applyFill="1" applyBorder="1" applyAlignment="1">
      <alignment horizontal="center" vertical="center"/>
    </xf>
    <xf numFmtId="49" fontId="99" fillId="0" borderId="12" xfId="0" applyNumberFormat="1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/>
    </xf>
    <xf numFmtId="49" fontId="87" fillId="0" borderId="12" xfId="0" applyNumberFormat="1" applyFont="1" applyFill="1" applyBorder="1" applyAlignment="1">
      <alignment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99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87" fillId="0" borderId="0" xfId="0" applyNumberFormat="1" applyFont="1" applyFill="1" applyAlignment="1">
      <alignment/>
    </xf>
    <xf numFmtId="0" fontId="99" fillId="12" borderId="15" xfId="0" applyFont="1" applyFill="1" applyBorder="1" applyAlignment="1">
      <alignment vertical="center" wrapText="1"/>
    </xf>
    <xf numFmtId="0" fontId="99" fillId="0" borderId="12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98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0" fillId="0" borderId="0" xfId="63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12" borderId="12" xfId="0" applyNumberFormat="1" applyFont="1" applyFill="1" applyBorder="1" applyAlignment="1">
      <alignment horizontal="center" vertical="center"/>
    </xf>
    <xf numFmtId="0" fontId="1" fillId="12" borderId="12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" fillId="0" borderId="12" xfId="6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vertical="center"/>
    </xf>
    <xf numFmtId="0" fontId="2" fillId="0" borderId="12" xfId="53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00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vertical="center"/>
    </xf>
    <xf numFmtId="0" fontId="101" fillId="0" borderId="12" xfId="0" applyFont="1" applyBorder="1" applyAlignment="1">
      <alignment vertical="center"/>
    </xf>
    <xf numFmtId="0" fontId="101" fillId="0" borderId="12" xfId="0" applyNumberFormat="1" applyFont="1" applyFill="1" applyBorder="1" applyAlignment="1">
      <alignment vertical="center"/>
    </xf>
    <xf numFmtId="0" fontId="98" fillId="0" borderId="1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2" fillId="0" borderId="0" xfId="49" applyNumberFormat="1" applyFont="1" applyFill="1" applyBorder="1" applyAlignment="1">
      <alignment horizontal="left" vertical="center"/>
    </xf>
    <xf numFmtId="0" fontId="102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49" applyNumberFormat="1" applyFont="1" applyFill="1" applyBorder="1" applyAlignment="1">
      <alignment/>
    </xf>
    <xf numFmtId="0" fontId="23" fillId="0" borderId="0" xfId="49" applyNumberFormat="1" applyFont="1" applyFill="1" applyBorder="1" applyAlignment="1">
      <alignment/>
    </xf>
    <xf numFmtId="0" fontId="99" fillId="35" borderId="12" xfId="49" applyNumberFormat="1" applyFont="1" applyFill="1" applyBorder="1" applyAlignment="1">
      <alignment horizontal="center" vertical="center" wrapText="1"/>
    </xf>
    <xf numFmtId="0" fontId="88" fillId="35" borderId="12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/>
    </xf>
    <xf numFmtId="0" fontId="103" fillId="0" borderId="12" xfId="49" applyNumberFormat="1" applyFont="1" applyFill="1" applyBorder="1" applyAlignment="1">
      <alignment horizontal="center" vertical="center"/>
    </xf>
    <xf numFmtId="0" fontId="87" fillId="0" borderId="12" xfId="49" applyNumberFormat="1" applyFont="1" applyFill="1" applyBorder="1" applyAlignment="1">
      <alignment horizontal="center" vertical="center" wrapText="1"/>
    </xf>
    <xf numFmtId="0" fontId="87" fillId="0" borderId="12" xfId="49" applyNumberFormat="1" applyFont="1" applyFill="1" applyBorder="1" applyAlignment="1">
      <alignment horizontal="center" vertical="center"/>
    </xf>
    <xf numFmtId="0" fontId="87" fillId="0" borderId="12" xfId="0" applyNumberFormat="1" applyFont="1" applyFill="1" applyBorder="1" applyAlignment="1">
      <alignment horizontal="left" vertical="center"/>
    </xf>
    <xf numFmtId="0" fontId="87" fillId="0" borderId="12" xfId="49" applyNumberFormat="1" applyFont="1" applyFill="1" applyBorder="1" applyAlignment="1">
      <alignment horizontal="left" vertical="center"/>
    </xf>
    <xf numFmtId="0" fontId="87" fillId="0" borderId="12" xfId="49" applyNumberFormat="1" applyFont="1" applyFill="1" applyBorder="1" applyAlignment="1">
      <alignment horizontal="left" vertical="center" wrapText="1"/>
    </xf>
    <xf numFmtId="0" fontId="87" fillId="0" borderId="12" xfId="49" applyNumberFormat="1" applyFont="1" applyFill="1" applyBorder="1" applyAlignment="1">
      <alignment horizontal="center"/>
    </xf>
    <xf numFmtId="178" fontId="87" fillId="0" borderId="12" xfId="49" applyNumberFormat="1" applyFont="1" applyFill="1" applyBorder="1" applyAlignment="1">
      <alignment horizontal="center" vertical="center" wrapText="1"/>
    </xf>
    <xf numFmtId="0" fontId="87" fillId="0" borderId="12" xfId="64" applyNumberFormat="1" applyFont="1" applyFill="1" applyBorder="1" applyAlignment="1">
      <alignment horizontal="center" vertical="center"/>
    </xf>
    <xf numFmtId="178" fontId="12" fillId="0" borderId="0" xfId="64" applyNumberFormat="1" applyFont="1" applyFill="1" applyBorder="1" applyAlignment="1">
      <alignment vertical="center"/>
    </xf>
    <xf numFmtId="182" fontId="12" fillId="0" borderId="0" xfId="49" applyNumberFormat="1" applyFont="1" applyFill="1" applyBorder="1" applyAlignment="1">
      <alignment/>
    </xf>
    <xf numFmtId="0" fontId="87" fillId="0" borderId="12" xfId="0" applyNumberFormat="1" applyFont="1" applyFill="1" applyBorder="1" applyAlignment="1">
      <alignment horizontal="center" vertical="center"/>
    </xf>
    <xf numFmtId="0" fontId="88" fillId="0" borderId="12" xfId="49" applyNumberFormat="1" applyFont="1" applyFill="1" applyBorder="1" applyAlignment="1">
      <alignment horizontal="center" vertical="center" wrapText="1"/>
    </xf>
    <xf numFmtId="0" fontId="12" fillId="0" borderId="0" xfId="64" applyNumberFormat="1" applyFont="1" applyFill="1" applyBorder="1" applyAlignment="1">
      <alignment vertical="center"/>
    </xf>
    <xf numFmtId="0" fontId="12" fillId="0" borderId="0" xfId="49" applyNumberFormat="1" applyFont="1" applyFill="1" applyBorder="1" applyAlignment="1">
      <alignment vertical="center"/>
    </xf>
    <xf numFmtId="183" fontId="12" fillId="0" borderId="0" xfId="64" applyNumberFormat="1" applyFont="1" applyFill="1" applyBorder="1" applyAlignment="1">
      <alignment vertical="center"/>
    </xf>
    <xf numFmtId="0" fontId="12" fillId="0" borderId="0" xfId="49" applyNumberFormat="1" applyFont="1" applyFill="1" applyBorder="1" applyAlignment="1">
      <alignment horizontal="left" vertical="center"/>
    </xf>
    <xf numFmtId="183" fontId="12" fillId="0" borderId="0" xfId="49" applyNumberFormat="1" applyFont="1" applyFill="1" applyBorder="1" applyAlignment="1">
      <alignment/>
    </xf>
    <xf numFmtId="181" fontId="87" fillId="0" borderId="12" xfId="49" applyNumberFormat="1" applyFont="1" applyFill="1" applyBorder="1" applyAlignment="1">
      <alignment horizontal="center" vertical="center" wrapText="1"/>
    </xf>
    <xf numFmtId="178" fontId="87" fillId="0" borderId="15" xfId="49" applyNumberFormat="1" applyFont="1" applyFill="1" applyBorder="1" applyAlignment="1">
      <alignment horizontal="center" vertical="center" wrapText="1"/>
    </xf>
    <xf numFmtId="181" fontId="12" fillId="0" borderId="0" xfId="49" applyNumberFormat="1" applyFont="1" applyFill="1" applyBorder="1" applyAlignment="1">
      <alignment/>
    </xf>
    <xf numFmtId="0" fontId="25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2" fillId="0" borderId="0" xfId="67" applyNumberFormat="1" applyFont="1" applyFill="1" applyBorder="1" applyAlignment="1">
      <alignment vertical="center"/>
    </xf>
    <xf numFmtId="0" fontId="101" fillId="0" borderId="0" xfId="49" applyNumberFormat="1" applyFont="1" applyFill="1" applyBorder="1" applyAlignment="1">
      <alignment/>
    </xf>
    <xf numFmtId="49" fontId="101" fillId="0" borderId="0" xfId="49" applyNumberFormat="1" applyFont="1" applyFill="1" applyBorder="1" applyAlignment="1">
      <alignment/>
    </xf>
    <xf numFmtId="184" fontId="101" fillId="0" borderId="0" xfId="63" applyNumberFormat="1" applyFont="1" applyFill="1" applyBorder="1" applyAlignment="1">
      <alignment horizontal="center" vertical="center"/>
    </xf>
    <xf numFmtId="0" fontId="88" fillId="35" borderId="10" xfId="63" applyNumberFormat="1" applyFont="1" applyFill="1" applyBorder="1" applyAlignment="1">
      <alignment horizontal="center" vertical="center" wrapText="1"/>
    </xf>
    <xf numFmtId="49" fontId="88" fillId="35" borderId="10" xfId="63" applyNumberFormat="1" applyFont="1" applyFill="1" applyBorder="1" applyAlignment="1">
      <alignment horizontal="center" vertical="center" wrapText="1"/>
    </xf>
    <xf numFmtId="0" fontId="88" fillId="35" borderId="16" xfId="63" applyNumberFormat="1" applyFont="1" applyFill="1" applyBorder="1" applyAlignment="1">
      <alignment horizontal="center" vertical="center" wrapText="1"/>
    </xf>
    <xf numFmtId="0" fontId="88" fillId="35" borderId="12" xfId="63" applyNumberFormat="1" applyFont="1" applyFill="1" applyBorder="1" applyAlignment="1">
      <alignment horizontal="center" vertical="center" wrapText="1"/>
    </xf>
    <xf numFmtId="0" fontId="88" fillId="0" borderId="12" xfId="63" applyNumberFormat="1" applyFont="1" applyFill="1" applyBorder="1" applyAlignment="1">
      <alignment vertical="center" wrapText="1"/>
    </xf>
    <xf numFmtId="0" fontId="87" fillId="0" borderId="12" xfId="63" applyNumberFormat="1" applyFont="1" applyFill="1" applyBorder="1" applyAlignment="1">
      <alignment horizontal="center" vertical="center" wrapText="1"/>
    </xf>
    <xf numFmtId="49" fontId="87" fillId="0" borderId="12" xfId="63" applyNumberFormat="1" applyFont="1" applyFill="1" applyBorder="1" applyAlignment="1">
      <alignment horizontal="center" vertical="center" wrapText="1"/>
    </xf>
    <xf numFmtId="0" fontId="87" fillId="0" borderId="12" xfId="63" applyNumberFormat="1" applyFont="1" applyFill="1" applyBorder="1" applyAlignment="1">
      <alignment vertical="center" wrapText="1"/>
    </xf>
    <xf numFmtId="0" fontId="87" fillId="0" borderId="12" xfId="63" applyNumberFormat="1" applyFont="1" applyFill="1" applyBorder="1" applyAlignment="1">
      <alignment horizontal="left" vertical="center" wrapText="1"/>
    </xf>
    <xf numFmtId="0" fontId="87" fillId="0" borderId="12" xfId="63" applyNumberFormat="1" applyFont="1" applyFill="1" applyBorder="1" applyAlignment="1">
      <alignment horizontal="left" vertical="center" wrapText="1"/>
    </xf>
    <xf numFmtId="181" fontId="87" fillId="0" borderId="12" xfId="63" applyNumberFormat="1" applyFont="1" applyFill="1" applyBorder="1" applyAlignment="1">
      <alignment horizontal="center" vertical="center" wrapText="1"/>
    </xf>
    <xf numFmtId="0" fontId="87" fillId="0" borderId="12" xfId="0" applyNumberFormat="1" applyFont="1" applyFill="1" applyBorder="1" applyAlignment="1">
      <alignment vertical="center"/>
    </xf>
    <xf numFmtId="0" fontId="87" fillId="0" borderId="12" xfId="63" applyNumberFormat="1" applyFont="1" applyFill="1" applyBorder="1" applyAlignment="1">
      <alignment horizontal="center" vertical="center"/>
    </xf>
    <xf numFmtId="49" fontId="87" fillId="0" borderId="12" xfId="0" applyNumberFormat="1" applyFont="1" applyFill="1" applyBorder="1" applyAlignment="1">
      <alignment horizontal="center" vertical="center"/>
    </xf>
    <xf numFmtId="0" fontId="25" fillId="0" borderId="0" xfId="49" applyNumberFormat="1" applyFont="1" applyFill="1" applyBorder="1" applyAlignment="1">
      <alignment/>
    </xf>
    <xf numFmtId="0" fontId="23" fillId="0" borderId="0" xfId="63" applyNumberFormat="1" applyFont="1" applyFill="1" applyBorder="1" applyAlignment="1">
      <alignment vertical="center"/>
    </xf>
    <xf numFmtId="0" fontId="104" fillId="0" borderId="14" xfId="63" applyNumberFormat="1" applyFont="1" applyFill="1" applyBorder="1" applyAlignment="1">
      <alignment horizontal="center" vertical="center" wrapText="1"/>
    </xf>
    <xf numFmtId="49" fontId="104" fillId="0" borderId="14" xfId="63" applyNumberFormat="1" applyFont="1" applyFill="1" applyBorder="1" applyAlignment="1">
      <alignment horizontal="center" vertical="center" wrapText="1"/>
    </xf>
    <xf numFmtId="0" fontId="88" fillId="0" borderId="0" xfId="63" applyNumberFormat="1" applyFont="1" applyFill="1" applyBorder="1" applyAlignment="1">
      <alignment horizontal="left" vertical="center" wrapText="1"/>
    </xf>
    <xf numFmtId="49" fontId="88" fillId="0" borderId="0" xfId="63" applyNumberFormat="1" applyFont="1" applyFill="1" applyBorder="1" applyAlignment="1">
      <alignment horizontal="left" vertical="center" wrapText="1"/>
    </xf>
    <xf numFmtId="0" fontId="104" fillId="0" borderId="14" xfId="49" applyNumberFormat="1" applyFont="1" applyFill="1" applyBorder="1" applyAlignment="1">
      <alignment horizontal="center" vertical="center" wrapText="1"/>
    </xf>
    <xf numFmtId="0" fontId="105" fillId="0" borderId="12" xfId="49" applyNumberFormat="1" applyFont="1" applyFill="1" applyBorder="1" applyAlignment="1">
      <alignment horizontal="left" vertical="center" wrapText="1"/>
    </xf>
    <xf numFmtId="0" fontId="99" fillId="0" borderId="12" xfId="49" applyNumberFormat="1" applyFont="1" applyFill="1" applyBorder="1" applyAlignment="1">
      <alignment horizontal="left" vertical="center" wrapText="1"/>
    </xf>
    <xf numFmtId="0" fontId="20" fillId="0" borderId="0" xfId="63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12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12" borderId="12" xfId="0" applyNumberFormat="1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49" fontId="102" fillId="0" borderId="0" xfId="0" applyNumberFormat="1" applyFont="1" applyFill="1" applyAlignment="1">
      <alignment horizontal="center" vertical="center"/>
    </xf>
    <xf numFmtId="0" fontId="102" fillId="0" borderId="0" xfId="0" applyFont="1" applyFill="1" applyBorder="1" applyAlignment="1">
      <alignment horizontal="right" vertical="center"/>
    </xf>
    <xf numFmtId="49" fontId="102" fillId="0" borderId="0" xfId="0" applyNumberFormat="1" applyFont="1" applyFill="1" applyBorder="1" applyAlignment="1">
      <alignment horizontal="right" vertical="center"/>
    </xf>
    <xf numFmtId="0" fontId="102" fillId="0" borderId="14" xfId="0" applyFont="1" applyFill="1" applyBorder="1" applyAlignment="1">
      <alignment horizontal="right" vertical="center"/>
    </xf>
    <xf numFmtId="0" fontId="99" fillId="12" borderId="12" xfId="0" applyFont="1" applyFill="1" applyBorder="1" applyAlignment="1">
      <alignment horizontal="center" vertical="center" wrapText="1"/>
    </xf>
    <xf numFmtId="0" fontId="99" fillId="12" borderId="17" xfId="0" applyFont="1" applyFill="1" applyBorder="1" applyAlignment="1">
      <alignment horizontal="center" vertical="center" wrapText="1"/>
    </xf>
    <xf numFmtId="0" fontId="99" fillId="12" borderId="18" xfId="0" applyFont="1" applyFill="1" applyBorder="1" applyAlignment="1">
      <alignment horizontal="center" vertical="center" wrapText="1"/>
    </xf>
    <xf numFmtId="0" fontId="99" fillId="12" borderId="15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left" vertical="center"/>
    </xf>
    <xf numFmtId="0" fontId="88" fillId="0" borderId="16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/>
    </xf>
    <xf numFmtId="0" fontId="99" fillId="12" borderId="12" xfId="0" applyFont="1" applyFill="1" applyBorder="1" applyAlignment="1">
      <alignment horizontal="center" vertical="center"/>
    </xf>
    <xf numFmtId="49" fontId="99" fillId="12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6" fillId="0" borderId="19" xfId="0" applyFont="1" applyBorder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6" fillId="12" borderId="12" xfId="0" applyNumberFormat="1" applyFont="1" applyFill="1" applyBorder="1" applyAlignment="1">
      <alignment horizontal="center" vertical="center"/>
    </xf>
    <xf numFmtId="0" fontId="6" fillId="12" borderId="12" xfId="0" applyNumberFormat="1" applyFont="1" applyFill="1" applyBorder="1" applyAlignment="1">
      <alignment horizontal="center" vertical="center" wrapText="1"/>
    </xf>
    <xf numFmtId="0" fontId="6" fillId="12" borderId="10" xfId="0" applyNumberFormat="1" applyFont="1" applyFill="1" applyBorder="1" applyAlignment="1">
      <alignment horizontal="center" vertical="center" wrapText="1"/>
    </xf>
    <xf numFmtId="0" fontId="6" fillId="12" borderId="11" xfId="0" applyNumberFormat="1" applyFont="1" applyFill="1" applyBorder="1" applyAlignment="1">
      <alignment horizontal="center" vertical="center" wrapText="1"/>
    </xf>
    <xf numFmtId="0" fontId="6" fillId="12" borderId="13" xfId="0" applyNumberFormat="1" applyFont="1" applyFill="1" applyBorder="1" applyAlignment="1">
      <alignment horizontal="center" vertical="center" wrapText="1"/>
    </xf>
    <xf numFmtId="0" fontId="6" fillId="12" borderId="12" xfId="41" applyNumberFormat="1" applyFont="1" applyFill="1" applyBorder="1" applyAlignment="1">
      <alignment horizontal="center" vertical="center" wrapText="1"/>
    </xf>
    <xf numFmtId="0" fontId="6" fillId="12" borderId="10" xfId="41" applyNumberFormat="1" applyFont="1" applyFill="1" applyBorder="1" applyAlignment="1">
      <alignment horizontal="center" vertical="center" wrapText="1"/>
    </xf>
    <xf numFmtId="0" fontId="6" fillId="12" borderId="13" xfId="41" applyNumberFormat="1" applyFont="1" applyFill="1" applyBorder="1" applyAlignment="1">
      <alignment horizontal="center" vertical="center" wrapText="1"/>
    </xf>
    <xf numFmtId="0" fontId="6" fillId="12" borderId="16" xfId="41" applyNumberFormat="1" applyFont="1" applyFill="1" applyBorder="1" applyAlignment="1">
      <alignment horizontal="center" vertical="center" wrapText="1"/>
    </xf>
    <xf numFmtId="0" fontId="6" fillId="12" borderId="19" xfId="41" applyNumberFormat="1" applyFont="1" applyFill="1" applyBorder="1" applyAlignment="1">
      <alignment horizontal="center" vertical="center" wrapText="1"/>
    </xf>
    <xf numFmtId="0" fontId="6" fillId="12" borderId="20" xfId="41" applyNumberFormat="1" applyFont="1" applyFill="1" applyBorder="1" applyAlignment="1">
      <alignment horizontal="center" vertical="center" wrapText="1"/>
    </xf>
    <xf numFmtId="0" fontId="6" fillId="12" borderId="21" xfId="41" applyNumberFormat="1" applyFont="1" applyFill="1" applyBorder="1" applyAlignment="1">
      <alignment horizontal="center" vertical="center" wrapText="1"/>
    </xf>
    <xf numFmtId="0" fontId="6" fillId="12" borderId="14" xfId="41" applyNumberFormat="1" applyFont="1" applyFill="1" applyBorder="1" applyAlignment="1">
      <alignment horizontal="center" vertical="center" wrapText="1"/>
    </xf>
    <xf numFmtId="0" fontId="6" fillId="12" borderId="22" xfId="41" applyNumberFormat="1" applyFont="1" applyFill="1" applyBorder="1" applyAlignment="1">
      <alignment horizontal="center" vertical="center" wrapText="1"/>
    </xf>
    <xf numFmtId="0" fontId="2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left" vertical="center"/>
      <protection/>
    </xf>
    <xf numFmtId="179" fontId="88" fillId="0" borderId="12" xfId="59" applyNumberFormat="1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88" fillId="0" borderId="0" xfId="59" applyFont="1" applyFill="1" applyBorder="1" applyAlignment="1">
      <alignment horizontal="center" vertical="center"/>
      <protection/>
    </xf>
    <xf numFmtId="0" fontId="88" fillId="0" borderId="12" xfId="59" applyFont="1" applyFill="1" applyBorder="1" applyAlignment="1">
      <alignment horizontal="center" vertical="center" wrapText="1"/>
      <protection/>
    </xf>
    <xf numFmtId="179" fontId="88" fillId="0" borderId="12" xfId="59" applyNumberFormat="1" applyFont="1" applyFill="1" applyBorder="1" applyAlignment="1">
      <alignment horizontal="center" vertical="center" wrapText="1"/>
      <protection/>
    </xf>
    <xf numFmtId="176" fontId="88" fillId="0" borderId="12" xfId="59" applyNumberFormat="1" applyFont="1" applyFill="1" applyBorder="1" applyAlignment="1">
      <alignment horizontal="center" vertical="center" wrapText="1"/>
      <protection/>
    </xf>
    <xf numFmtId="49" fontId="88" fillId="0" borderId="12" xfId="59" applyNumberFormat="1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/>
      <protection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55" applyFont="1" applyFill="1" applyBorder="1" applyAlignment="1">
      <alignment horizontal="center" vertical="center"/>
      <protection/>
    </xf>
    <xf numFmtId="0" fontId="15" fillId="0" borderId="12" xfId="55" applyNumberFormat="1" applyFont="1" applyFill="1" applyBorder="1" applyAlignment="1">
      <alignment horizontal="left" vertical="center" wrapText="1"/>
      <protection/>
    </xf>
    <xf numFmtId="0" fontId="15" fillId="0" borderId="12" xfId="65" applyNumberFormat="1" applyFont="1" applyFill="1" applyBorder="1" applyAlignment="1">
      <alignment horizontal="left" vertical="center" wrapText="1"/>
      <protection/>
    </xf>
    <xf numFmtId="0" fontId="15" fillId="0" borderId="12" xfId="55" applyNumberFormat="1" applyFont="1" applyFill="1" applyBorder="1" applyAlignment="1">
      <alignment horizontal="left" vertical="center"/>
      <protection/>
    </xf>
    <xf numFmtId="0" fontId="14" fillId="0" borderId="12" xfId="55" applyNumberFormat="1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5" fillId="0" borderId="14" xfId="59" applyNumberFormat="1" applyFont="1" applyFill="1" applyBorder="1" applyAlignment="1">
      <alignment horizontal="center" vertical="center" wrapText="1"/>
      <protection/>
    </xf>
    <xf numFmtId="0" fontId="9" fillId="12" borderId="12" xfId="59" applyNumberFormat="1" applyFont="1" applyFill="1" applyBorder="1" applyAlignment="1">
      <alignment horizontal="center" vertical="center"/>
      <protection/>
    </xf>
    <xf numFmtId="0" fontId="9" fillId="12" borderId="12" xfId="59" applyFont="1" applyFill="1" applyBorder="1" applyAlignment="1">
      <alignment horizontal="center" vertical="center" wrapText="1"/>
      <protection/>
    </xf>
    <xf numFmtId="0" fontId="9" fillId="12" borderId="12" xfId="59" applyNumberFormat="1" applyFont="1" applyFill="1" applyBorder="1" applyAlignment="1">
      <alignment horizontal="center" vertical="center" wrapText="1"/>
      <protection/>
    </xf>
    <xf numFmtId="178" fontId="9" fillId="12" borderId="12" xfId="59" applyNumberFormat="1" applyFont="1" applyFill="1" applyBorder="1" applyAlignment="1">
      <alignment horizontal="center" vertical="center" wrapText="1"/>
      <protection/>
    </xf>
    <xf numFmtId="178" fontId="9" fillId="12" borderId="12" xfId="45" applyNumberFormat="1" applyFont="1" applyFill="1" applyBorder="1" applyAlignment="1">
      <alignment horizontal="center" vertical="center" wrapText="1"/>
    </xf>
    <xf numFmtId="176" fontId="5" fillId="0" borderId="14" xfId="59" applyNumberFormat="1" applyFont="1" applyFill="1" applyBorder="1" applyAlignment="1">
      <alignment horizontal="center" vertical="center" wrapText="1"/>
      <protection/>
    </xf>
    <xf numFmtId="176" fontId="1" fillId="12" borderId="12" xfId="59" applyNumberFormat="1" applyFont="1" applyFill="1" applyBorder="1" applyAlignment="1">
      <alignment horizontal="center" vertical="center"/>
      <protection/>
    </xf>
    <xf numFmtId="176" fontId="6" fillId="12" borderId="12" xfId="59" applyNumberFormat="1" applyFont="1" applyFill="1" applyBorder="1" applyAlignment="1">
      <alignment horizontal="center" vertical="center" wrapText="1"/>
      <protection/>
    </xf>
    <xf numFmtId="176" fontId="1" fillId="12" borderId="10" xfId="59" applyNumberFormat="1" applyFont="1" applyFill="1" applyBorder="1" applyAlignment="1">
      <alignment horizontal="center" vertical="center" wrapText="1"/>
      <protection/>
    </xf>
    <xf numFmtId="176" fontId="1" fillId="12" borderId="11" xfId="59" applyNumberFormat="1" applyFont="1" applyFill="1" applyBorder="1" applyAlignment="1">
      <alignment horizontal="center" vertical="center" wrapText="1"/>
      <protection/>
    </xf>
    <xf numFmtId="176" fontId="1" fillId="12" borderId="13" xfId="59" applyNumberFormat="1" applyFont="1" applyFill="1" applyBorder="1" applyAlignment="1">
      <alignment horizontal="center" vertical="center" wrapText="1"/>
      <protection/>
    </xf>
    <xf numFmtId="176" fontId="6" fillId="12" borderId="12" xfId="45" applyNumberFormat="1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vertic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2 5" xfId="45"/>
    <cellStyle name="常规 2 5 2" xfId="46"/>
    <cellStyle name="常规 2 5 3" xfId="47"/>
    <cellStyle name="常规 3" xfId="48"/>
    <cellStyle name="常规 4" xfId="49"/>
    <cellStyle name="常规 4 2" xfId="50"/>
    <cellStyle name="常规 4 3" xfId="51"/>
    <cellStyle name="常规 4 3 3" xfId="52"/>
    <cellStyle name="常规 5" xfId="53"/>
    <cellStyle name="常规 6" xfId="54"/>
    <cellStyle name="常规 7" xfId="55"/>
    <cellStyle name="常规 7 2" xfId="56"/>
    <cellStyle name="常规 7 3" xfId="57"/>
    <cellStyle name="常规 7 4" xfId="58"/>
    <cellStyle name="常规 8" xfId="59"/>
    <cellStyle name="常规 9" xfId="60"/>
    <cellStyle name="常规_Sheet1 2" xfId="61"/>
    <cellStyle name="常规_产业表" xfId="62"/>
    <cellStyle name="常规_附表1、2、3(加利州区)" xfId="63"/>
    <cellStyle name="常规_附件3 经济社会发展目标表" xfId="64"/>
    <cellStyle name="常规_基础设施表" xfId="65"/>
    <cellStyle name="常规_基础设施表 2" xfId="66"/>
    <cellStyle name="常规_需求汇总表（1-4）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样式 1" xfId="89"/>
    <cellStyle name="样式 1 2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3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18.375" defaultRowHeight="13.5" customHeight="1"/>
  <cols>
    <col min="1" max="1" width="30.125" style="293" customWidth="1"/>
    <col min="2" max="2" width="18.375" style="293" customWidth="1"/>
    <col min="3" max="3" width="18.375" style="391" customWidth="1"/>
    <col min="4" max="4" width="18.375" style="392" customWidth="1"/>
    <col min="5" max="5" width="25.75390625" style="293" customWidth="1"/>
    <col min="6" max="6" width="12.00390625" style="293" customWidth="1"/>
    <col min="7" max="7" width="10.875" style="293" customWidth="1"/>
    <col min="8" max="8" width="15.50390625" style="293" customWidth="1"/>
    <col min="9" max="16384" width="18.375" style="293" customWidth="1"/>
  </cols>
  <sheetData>
    <row r="1" spans="1:9" s="390" customFormat="1" ht="19.5" customHeight="1">
      <c r="A1" s="393" t="s">
        <v>0</v>
      </c>
      <c r="B1" s="394"/>
      <c r="C1" s="395"/>
      <c r="D1" s="396"/>
      <c r="E1" s="394"/>
      <c r="F1" s="394"/>
      <c r="G1" s="394"/>
      <c r="H1" s="394"/>
      <c r="I1" s="411"/>
    </row>
    <row r="2" spans="1:9" ht="30" customHeight="1">
      <c r="A2" s="413" t="s">
        <v>1</v>
      </c>
      <c r="B2" s="413"/>
      <c r="C2" s="414"/>
      <c r="D2" s="413"/>
      <c r="E2" s="413"/>
      <c r="F2" s="413"/>
      <c r="G2" s="413"/>
      <c r="H2" s="413"/>
      <c r="I2" s="365"/>
    </row>
    <row r="3" spans="1:9" ht="17.25" customHeight="1">
      <c r="A3" s="397" t="s">
        <v>2</v>
      </c>
      <c r="B3" s="397" t="s">
        <v>3</v>
      </c>
      <c r="C3" s="398" t="s">
        <v>4</v>
      </c>
      <c r="D3" s="399" t="s">
        <v>5</v>
      </c>
      <c r="E3" s="397" t="s">
        <v>6</v>
      </c>
      <c r="F3" s="397" t="s">
        <v>3</v>
      </c>
      <c r="G3" s="397" t="s">
        <v>4</v>
      </c>
      <c r="H3" s="400" t="s">
        <v>5</v>
      </c>
      <c r="I3" s="365"/>
    </row>
    <row r="4" spans="1:9" ht="12.75" customHeight="1">
      <c r="A4" s="401" t="s">
        <v>7</v>
      </c>
      <c r="B4" s="402" t="s">
        <v>8</v>
      </c>
      <c r="C4" s="403" t="s">
        <v>8</v>
      </c>
      <c r="D4" s="402" t="s">
        <v>8</v>
      </c>
      <c r="E4" s="401" t="s">
        <v>9</v>
      </c>
      <c r="F4" s="402" t="s">
        <v>8</v>
      </c>
      <c r="G4" s="402" t="s">
        <v>8</v>
      </c>
      <c r="H4" s="402" t="s">
        <v>8</v>
      </c>
      <c r="I4" s="365"/>
    </row>
    <row r="5" spans="1:9" ht="12.75" customHeight="1">
      <c r="A5" s="404" t="s">
        <v>10</v>
      </c>
      <c r="B5" s="402" t="s">
        <v>8</v>
      </c>
      <c r="C5" s="403"/>
      <c r="D5" s="402"/>
      <c r="E5" s="404" t="s">
        <v>11</v>
      </c>
      <c r="F5" s="402" t="s">
        <v>12</v>
      </c>
      <c r="G5" s="402">
        <v>8513.3</v>
      </c>
      <c r="H5" s="402" t="s">
        <v>13</v>
      </c>
      <c r="I5" s="365"/>
    </row>
    <row r="6" spans="1:9" ht="12.75" customHeight="1">
      <c r="A6" s="405" t="s">
        <v>14</v>
      </c>
      <c r="B6" s="402" t="s">
        <v>15</v>
      </c>
      <c r="C6" s="403" t="s">
        <v>16</v>
      </c>
      <c r="D6" s="402"/>
      <c r="E6" s="404" t="s">
        <v>17</v>
      </c>
      <c r="F6" s="402" t="s">
        <v>12</v>
      </c>
      <c r="G6" s="402">
        <v>3426</v>
      </c>
      <c r="H6" s="402" t="s">
        <v>13</v>
      </c>
      <c r="I6" s="365"/>
    </row>
    <row r="7" spans="1:9" ht="12.75" customHeight="1">
      <c r="A7" s="405" t="s">
        <v>18</v>
      </c>
      <c r="B7" s="402" t="s">
        <v>15</v>
      </c>
      <c r="C7" s="403" t="s">
        <v>16</v>
      </c>
      <c r="D7" s="402"/>
      <c r="E7" s="404" t="s">
        <v>19</v>
      </c>
      <c r="F7" s="402" t="s">
        <v>20</v>
      </c>
      <c r="G7" s="402">
        <v>0</v>
      </c>
      <c r="H7" s="402" t="s">
        <v>21</v>
      </c>
      <c r="I7" s="365"/>
    </row>
    <row r="8" spans="1:9" ht="12.75" customHeight="1">
      <c r="A8" s="405" t="s">
        <v>22</v>
      </c>
      <c r="B8" s="402" t="s">
        <v>15</v>
      </c>
      <c r="C8" s="403" t="s">
        <v>16</v>
      </c>
      <c r="D8" s="402"/>
      <c r="E8" s="404" t="s">
        <v>23</v>
      </c>
      <c r="F8" s="402" t="s">
        <v>20</v>
      </c>
      <c r="G8" s="402">
        <v>1332.5</v>
      </c>
      <c r="H8" s="402" t="s">
        <v>21</v>
      </c>
      <c r="I8" s="365"/>
    </row>
    <row r="9" spans="1:9" ht="12.75" customHeight="1">
      <c r="A9" s="404" t="s">
        <v>24</v>
      </c>
      <c r="B9" s="402" t="s">
        <v>15</v>
      </c>
      <c r="C9" s="403">
        <v>21</v>
      </c>
      <c r="D9" s="402" t="s">
        <v>25</v>
      </c>
      <c r="E9" s="404" t="s">
        <v>26</v>
      </c>
      <c r="F9" s="402" t="s">
        <v>20</v>
      </c>
      <c r="G9" s="402">
        <v>0</v>
      </c>
      <c r="H9" s="402" t="s">
        <v>21</v>
      </c>
      <c r="I9" s="365"/>
    </row>
    <row r="10" spans="1:9" ht="12.75" customHeight="1">
      <c r="A10" s="404" t="s">
        <v>27</v>
      </c>
      <c r="B10" s="402" t="s">
        <v>15</v>
      </c>
      <c r="C10" s="403">
        <v>134</v>
      </c>
      <c r="D10" s="402" t="s">
        <v>25</v>
      </c>
      <c r="E10" s="404" t="s">
        <v>28</v>
      </c>
      <c r="F10" s="402" t="s">
        <v>20</v>
      </c>
      <c r="G10" s="402">
        <v>133.2</v>
      </c>
      <c r="H10" s="402" t="s">
        <v>21</v>
      </c>
      <c r="I10" s="412"/>
    </row>
    <row r="11" spans="1:9" ht="12.75" customHeight="1">
      <c r="A11" s="404" t="s">
        <v>29</v>
      </c>
      <c r="B11" s="402" t="s">
        <v>15</v>
      </c>
      <c r="C11" s="403">
        <v>420</v>
      </c>
      <c r="D11" s="402" t="s">
        <v>25</v>
      </c>
      <c r="E11" s="404" t="s">
        <v>30</v>
      </c>
      <c r="F11" s="402" t="s">
        <v>20</v>
      </c>
      <c r="G11" s="402">
        <v>896.3</v>
      </c>
      <c r="H11" s="402" t="s">
        <v>21</v>
      </c>
      <c r="I11" s="365"/>
    </row>
    <row r="12" spans="1:9" ht="12.75" customHeight="1">
      <c r="A12" s="404" t="s">
        <v>31</v>
      </c>
      <c r="B12" s="402" t="s">
        <v>32</v>
      </c>
      <c r="C12" s="403">
        <v>2.751</v>
      </c>
      <c r="D12" s="402" t="s">
        <v>25</v>
      </c>
      <c r="E12" s="404" t="s">
        <v>33</v>
      </c>
      <c r="F12" s="402" t="s">
        <v>34</v>
      </c>
      <c r="G12" s="380">
        <v>0</v>
      </c>
      <c r="H12" s="402" t="s">
        <v>13</v>
      </c>
      <c r="I12" s="365"/>
    </row>
    <row r="13" spans="1:9" ht="12.75" customHeight="1">
      <c r="A13" s="404" t="s">
        <v>35</v>
      </c>
      <c r="B13" s="402" t="s">
        <v>32</v>
      </c>
      <c r="C13" s="403">
        <v>1.9847</v>
      </c>
      <c r="D13" s="402" t="s">
        <v>25</v>
      </c>
      <c r="E13" s="404" t="s">
        <v>36</v>
      </c>
      <c r="F13" s="402" t="s">
        <v>37</v>
      </c>
      <c r="G13" s="402">
        <v>0</v>
      </c>
      <c r="H13" s="402" t="s">
        <v>13</v>
      </c>
      <c r="I13" s="365"/>
    </row>
    <row r="14" spans="1:9" ht="12.75" customHeight="1">
      <c r="A14" s="404" t="s">
        <v>38</v>
      </c>
      <c r="B14" s="402" t="s">
        <v>39</v>
      </c>
      <c r="C14" s="403">
        <v>8.0392</v>
      </c>
      <c r="D14" s="402" t="s">
        <v>25</v>
      </c>
      <c r="E14" s="404" t="s">
        <v>40</v>
      </c>
      <c r="F14" s="402" t="s">
        <v>34</v>
      </c>
      <c r="G14" s="402">
        <v>0</v>
      </c>
      <c r="H14" s="402" t="s">
        <v>13</v>
      </c>
      <c r="I14" s="365"/>
    </row>
    <row r="15" spans="1:9" ht="12.75" customHeight="1">
      <c r="A15" s="404" t="s">
        <v>41</v>
      </c>
      <c r="B15" s="402" t="s">
        <v>39</v>
      </c>
      <c r="C15" s="403">
        <v>6.8447</v>
      </c>
      <c r="D15" s="402" t="s">
        <v>25</v>
      </c>
      <c r="E15" s="404" t="s">
        <v>42</v>
      </c>
      <c r="F15" s="402" t="s">
        <v>15</v>
      </c>
      <c r="G15" s="402"/>
      <c r="H15" s="402"/>
      <c r="I15" s="365"/>
    </row>
    <row r="16" spans="1:8" ht="12.75" customHeight="1">
      <c r="A16" s="404" t="s">
        <v>43</v>
      </c>
      <c r="B16" s="402" t="s">
        <v>39</v>
      </c>
      <c r="C16" s="403">
        <v>5.5202</v>
      </c>
      <c r="D16" s="402" t="s">
        <v>25</v>
      </c>
      <c r="E16" s="404" t="s">
        <v>44</v>
      </c>
      <c r="F16" s="402" t="s">
        <v>15</v>
      </c>
      <c r="G16" s="402">
        <v>5</v>
      </c>
      <c r="H16" s="402" t="s">
        <v>45</v>
      </c>
    </row>
    <row r="17" spans="1:8" ht="12.75" customHeight="1">
      <c r="A17" s="406" t="s">
        <v>46</v>
      </c>
      <c r="B17" s="402" t="s">
        <v>39</v>
      </c>
      <c r="C17" s="402">
        <v>17600</v>
      </c>
      <c r="D17" s="402" t="s">
        <v>47</v>
      </c>
      <c r="E17" s="404" t="s">
        <v>48</v>
      </c>
      <c r="F17" s="402" t="s">
        <v>15</v>
      </c>
      <c r="G17" s="402">
        <v>23</v>
      </c>
      <c r="H17" s="402" t="s">
        <v>45</v>
      </c>
    </row>
    <row r="18" spans="1:8" ht="12.75" customHeight="1">
      <c r="A18" s="405" t="s">
        <v>49</v>
      </c>
      <c r="B18" s="402" t="s">
        <v>39</v>
      </c>
      <c r="C18" s="402">
        <v>14354</v>
      </c>
      <c r="D18" s="402" t="s">
        <v>47</v>
      </c>
      <c r="E18" s="404" t="s">
        <v>50</v>
      </c>
      <c r="F18" s="402" t="s">
        <v>51</v>
      </c>
      <c r="G18" s="402">
        <v>88.51</v>
      </c>
      <c r="H18" s="402" t="s">
        <v>45</v>
      </c>
    </row>
    <row r="19" spans="1:8" ht="12.75" customHeight="1">
      <c r="A19" s="404" t="s">
        <v>52</v>
      </c>
      <c r="B19" s="402" t="s">
        <v>53</v>
      </c>
      <c r="C19" s="402">
        <v>2.67</v>
      </c>
      <c r="D19" s="402" t="s">
        <v>54</v>
      </c>
      <c r="E19" s="404" t="s">
        <v>55</v>
      </c>
      <c r="F19" s="402" t="s">
        <v>51</v>
      </c>
      <c r="G19" s="402">
        <v>99.98</v>
      </c>
      <c r="H19" s="402" t="s">
        <v>45</v>
      </c>
    </row>
    <row r="20" spans="1:8" ht="12.75" customHeight="1">
      <c r="A20" s="404" t="s">
        <v>56</v>
      </c>
      <c r="B20" s="402" t="s">
        <v>57</v>
      </c>
      <c r="C20" s="402">
        <v>556479.85</v>
      </c>
      <c r="D20" s="402" t="s">
        <v>58</v>
      </c>
      <c r="E20" s="404" t="s">
        <v>59</v>
      </c>
      <c r="F20" s="402" t="s">
        <v>15</v>
      </c>
      <c r="G20" s="402">
        <v>0</v>
      </c>
      <c r="H20" s="402" t="s">
        <v>54</v>
      </c>
    </row>
    <row r="21" spans="1:8" ht="12.75" customHeight="1">
      <c r="A21" s="404" t="s">
        <v>60</v>
      </c>
      <c r="B21" s="402" t="s">
        <v>12</v>
      </c>
      <c r="C21" s="407">
        <v>8429.27</v>
      </c>
      <c r="D21" s="402" t="s">
        <v>58</v>
      </c>
      <c r="E21" s="404" t="s">
        <v>61</v>
      </c>
      <c r="F21" s="402" t="s">
        <v>15</v>
      </c>
      <c r="G21" s="402">
        <v>2.9</v>
      </c>
      <c r="H21" s="402" t="s">
        <v>54</v>
      </c>
    </row>
    <row r="22" spans="1:8" ht="12.75" customHeight="1">
      <c r="A22" s="404" t="s">
        <v>62</v>
      </c>
      <c r="B22" s="402" t="s">
        <v>12</v>
      </c>
      <c r="C22" s="407">
        <v>255864.36</v>
      </c>
      <c r="D22" s="402" t="s">
        <v>58</v>
      </c>
      <c r="E22" s="404" t="s">
        <v>63</v>
      </c>
      <c r="F22" s="402" t="s">
        <v>64</v>
      </c>
      <c r="G22" s="402">
        <v>50</v>
      </c>
      <c r="H22" s="402" t="s">
        <v>54</v>
      </c>
    </row>
    <row r="23" spans="1:8" ht="12.75" customHeight="1">
      <c r="A23" s="404" t="s">
        <v>65</v>
      </c>
      <c r="B23" s="402" t="s">
        <v>12</v>
      </c>
      <c r="C23" s="407">
        <v>219236.46</v>
      </c>
      <c r="D23" s="402" t="s">
        <v>58</v>
      </c>
      <c r="E23" s="404" t="s">
        <v>66</v>
      </c>
      <c r="F23" s="402" t="s">
        <v>67</v>
      </c>
      <c r="G23" s="402">
        <v>15.48</v>
      </c>
      <c r="H23" s="402" t="s">
        <v>54</v>
      </c>
    </row>
    <row r="24" spans="1:8" ht="12.75" customHeight="1">
      <c r="A24" s="404" t="s">
        <v>68</v>
      </c>
      <c r="B24" s="402" t="s">
        <v>12</v>
      </c>
      <c r="C24" s="407">
        <v>63701.53</v>
      </c>
      <c r="D24" s="402" t="s">
        <v>58</v>
      </c>
      <c r="E24" s="401" t="s">
        <v>69</v>
      </c>
      <c r="F24" s="402" t="s">
        <v>8</v>
      </c>
      <c r="G24" s="402" t="s">
        <v>8</v>
      </c>
      <c r="H24" s="402" t="s">
        <v>8</v>
      </c>
    </row>
    <row r="25" spans="1:8" ht="12.75" customHeight="1">
      <c r="A25" s="404" t="s">
        <v>70</v>
      </c>
      <c r="B25" s="402" t="s">
        <v>12</v>
      </c>
      <c r="C25" s="407">
        <v>5480.8</v>
      </c>
      <c r="D25" s="402" t="s">
        <v>58</v>
      </c>
      <c r="E25" s="404" t="s">
        <v>71</v>
      </c>
      <c r="F25" s="402" t="s">
        <v>72</v>
      </c>
      <c r="G25" s="402">
        <v>37.76</v>
      </c>
      <c r="H25" s="402" t="s">
        <v>73</v>
      </c>
    </row>
    <row r="26" spans="1:8" ht="12.75" customHeight="1">
      <c r="A26" s="401" t="s">
        <v>74</v>
      </c>
      <c r="B26" s="402" t="s">
        <v>8</v>
      </c>
      <c r="C26" s="403" t="s">
        <v>8</v>
      </c>
      <c r="D26" s="402" t="s">
        <v>8</v>
      </c>
      <c r="E26" s="404" t="s">
        <v>75</v>
      </c>
      <c r="F26" s="402" t="s">
        <v>76</v>
      </c>
      <c r="G26" s="402"/>
      <c r="H26" s="402"/>
    </row>
    <row r="27" spans="1:8" ht="12.75" customHeight="1">
      <c r="A27" s="404" t="s">
        <v>77</v>
      </c>
      <c r="B27" s="402" t="s">
        <v>78</v>
      </c>
      <c r="C27" s="403" t="s">
        <v>79</v>
      </c>
      <c r="D27" s="402" t="s">
        <v>25</v>
      </c>
      <c r="E27" s="404" t="s">
        <v>80</v>
      </c>
      <c r="F27" s="402" t="s">
        <v>81</v>
      </c>
      <c r="G27" s="402"/>
      <c r="H27" s="402"/>
    </row>
    <row r="28" spans="1:8" ht="12.75" customHeight="1">
      <c r="A28" s="405" t="s">
        <v>82</v>
      </c>
      <c r="B28" s="402" t="s">
        <v>78</v>
      </c>
      <c r="C28" s="403">
        <v>2.7241</v>
      </c>
      <c r="D28" s="402" t="s">
        <v>25</v>
      </c>
      <c r="E28" s="401" t="s">
        <v>83</v>
      </c>
      <c r="F28" s="402" t="s">
        <v>8</v>
      </c>
      <c r="G28" s="402" t="s">
        <v>8</v>
      </c>
      <c r="H28" s="402" t="s">
        <v>8</v>
      </c>
    </row>
    <row r="29" spans="1:8" ht="12.75" customHeight="1">
      <c r="A29" s="405" t="s">
        <v>84</v>
      </c>
      <c r="B29" s="402" t="s">
        <v>78</v>
      </c>
      <c r="C29" s="403">
        <v>5.171</v>
      </c>
      <c r="D29" s="402" t="s">
        <v>25</v>
      </c>
      <c r="E29" s="408" t="s">
        <v>85</v>
      </c>
      <c r="F29" s="402" t="s">
        <v>15</v>
      </c>
      <c r="G29" s="380">
        <v>88</v>
      </c>
      <c r="H29" s="402" t="s">
        <v>86</v>
      </c>
    </row>
    <row r="30" spans="1:8" ht="12.75" customHeight="1">
      <c r="A30" s="405" t="s">
        <v>87</v>
      </c>
      <c r="B30" s="402" t="s">
        <v>78</v>
      </c>
      <c r="C30" s="403">
        <v>5.0327</v>
      </c>
      <c r="D30" s="402" t="s">
        <v>25</v>
      </c>
      <c r="E30" s="404" t="s">
        <v>88</v>
      </c>
      <c r="F30" s="402" t="s">
        <v>39</v>
      </c>
      <c r="G30" s="380">
        <v>8382</v>
      </c>
      <c r="H30" s="402" t="s">
        <v>86</v>
      </c>
    </row>
    <row r="31" spans="1:8" ht="12.75" customHeight="1">
      <c r="A31" s="404" t="s">
        <v>89</v>
      </c>
      <c r="B31" s="402" t="s">
        <v>78</v>
      </c>
      <c r="C31" s="402">
        <v>14.46</v>
      </c>
      <c r="D31" s="402" t="s">
        <v>90</v>
      </c>
      <c r="E31" s="404" t="s">
        <v>91</v>
      </c>
      <c r="F31" s="402" t="s">
        <v>92</v>
      </c>
      <c r="G31" s="380">
        <v>12.24</v>
      </c>
      <c r="H31" s="402" t="s">
        <v>86</v>
      </c>
    </row>
    <row r="32" spans="1:8" ht="12.75" customHeight="1">
      <c r="A32" s="404" t="s">
        <v>93</v>
      </c>
      <c r="B32" s="402" t="s">
        <v>78</v>
      </c>
      <c r="C32" s="402">
        <v>0.6</v>
      </c>
      <c r="D32" s="402" t="s">
        <v>90</v>
      </c>
      <c r="E32" s="404" t="s">
        <v>94</v>
      </c>
      <c r="F32" s="402" t="s">
        <v>39</v>
      </c>
      <c r="G32" s="380">
        <v>1.4412</v>
      </c>
      <c r="H32" s="380" t="s">
        <v>95</v>
      </c>
    </row>
    <row r="33" spans="1:8" ht="12.75" customHeight="1">
      <c r="A33" s="406" t="s">
        <v>96</v>
      </c>
      <c r="B33" s="402" t="s">
        <v>97</v>
      </c>
      <c r="C33" s="402">
        <v>732.56</v>
      </c>
      <c r="D33" s="402" t="s">
        <v>90</v>
      </c>
      <c r="E33" s="404" t="s">
        <v>98</v>
      </c>
      <c r="F33" s="409" t="s">
        <v>15</v>
      </c>
      <c r="G33" s="380">
        <v>21</v>
      </c>
      <c r="H33" s="380" t="s">
        <v>21</v>
      </c>
    </row>
    <row r="34" spans="1:8" ht="12.75" customHeight="1">
      <c r="A34" s="404" t="s">
        <v>99</v>
      </c>
      <c r="B34" s="402" t="s">
        <v>78</v>
      </c>
      <c r="C34" s="402">
        <v>13.84</v>
      </c>
      <c r="D34" s="402" t="s">
        <v>90</v>
      </c>
      <c r="E34" s="404" t="s">
        <v>100</v>
      </c>
      <c r="F34" s="409" t="s">
        <v>15</v>
      </c>
      <c r="G34" s="380">
        <v>90</v>
      </c>
      <c r="H34" s="380" t="s">
        <v>21</v>
      </c>
    </row>
    <row r="35" spans="1:8" ht="12.75" customHeight="1">
      <c r="A35" s="405" t="s">
        <v>101</v>
      </c>
      <c r="B35" s="402" t="s">
        <v>78</v>
      </c>
      <c r="C35" s="402">
        <v>2.15</v>
      </c>
      <c r="D35" s="402" t="s">
        <v>90</v>
      </c>
      <c r="E35" s="404" t="s">
        <v>102</v>
      </c>
      <c r="F35" s="409" t="s">
        <v>15</v>
      </c>
      <c r="G35" s="380">
        <v>134</v>
      </c>
      <c r="H35" s="380" t="s">
        <v>21</v>
      </c>
    </row>
    <row r="36" spans="1:8" ht="12.75" customHeight="1">
      <c r="A36" s="405" t="s">
        <v>103</v>
      </c>
      <c r="B36" s="402" t="s">
        <v>78</v>
      </c>
      <c r="C36" s="402">
        <v>1.25</v>
      </c>
      <c r="D36" s="402" t="s">
        <v>90</v>
      </c>
      <c r="E36" s="404" t="s">
        <v>104</v>
      </c>
      <c r="F36" s="409" t="s">
        <v>15</v>
      </c>
      <c r="G36" s="380"/>
      <c r="H36" s="380"/>
    </row>
    <row r="37" spans="1:8" ht="12.75" customHeight="1">
      <c r="A37" s="405" t="s">
        <v>105</v>
      </c>
      <c r="B37" s="402" t="s">
        <v>78</v>
      </c>
      <c r="C37" s="380">
        <v>0.83</v>
      </c>
      <c r="D37" s="402" t="s">
        <v>90</v>
      </c>
      <c r="E37" s="404" t="s">
        <v>106</v>
      </c>
      <c r="F37" s="409" t="s">
        <v>15</v>
      </c>
      <c r="G37" s="380"/>
      <c r="H37" s="380"/>
    </row>
    <row r="38" spans="1:8" ht="12.75" customHeight="1">
      <c r="A38" s="404" t="s">
        <v>107</v>
      </c>
      <c r="B38" s="402" t="s">
        <v>97</v>
      </c>
      <c r="C38" s="410">
        <v>25377</v>
      </c>
      <c r="D38" s="380" t="s">
        <v>25</v>
      </c>
      <c r="E38" s="404" t="s">
        <v>108</v>
      </c>
      <c r="F38" s="409" t="s">
        <v>15</v>
      </c>
      <c r="G38" s="380"/>
      <c r="H38" s="380"/>
    </row>
    <row r="39" spans="1:8" ht="12.75" customHeight="1">
      <c r="A39" s="404" t="s">
        <v>109</v>
      </c>
      <c r="B39" s="402" t="s">
        <v>97</v>
      </c>
      <c r="C39" s="380">
        <v>9618</v>
      </c>
      <c r="D39" s="380" t="s">
        <v>13</v>
      </c>
      <c r="E39" s="404" t="s">
        <v>110</v>
      </c>
      <c r="F39" s="402" t="s">
        <v>111</v>
      </c>
      <c r="G39" s="380">
        <v>8575</v>
      </c>
      <c r="H39" s="402" t="s">
        <v>13</v>
      </c>
    </row>
    <row r="40" spans="1:8" ht="12.75" customHeight="1">
      <c r="A40" s="404" t="s">
        <v>112</v>
      </c>
      <c r="B40" s="402" t="s">
        <v>51</v>
      </c>
      <c r="C40" s="410" t="s">
        <v>113</v>
      </c>
      <c r="D40" s="380" t="s">
        <v>114</v>
      </c>
      <c r="E40" s="404" t="s">
        <v>115</v>
      </c>
      <c r="F40" s="402" t="s">
        <v>15</v>
      </c>
      <c r="G40" s="380">
        <v>123</v>
      </c>
      <c r="H40" s="380" t="s">
        <v>54</v>
      </c>
    </row>
    <row r="41" spans="1:8" ht="12.75" customHeight="1">
      <c r="A41" s="404" t="s">
        <v>116</v>
      </c>
      <c r="B41" s="402" t="s">
        <v>117</v>
      </c>
      <c r="C41" s="410">
        <v>2.245</v>
      </c>
      <c r="D41" s="380" t="s">
        <v>25</v>
      </c>
      <c r="E41" s="404" t="s">
        <v>118</v>
      </c>
      <c r="F41" s="402" t="s">
        <v>111</v>
      </c>
      <c r="G41" s="380">
        <v>374</v>
      </c>
      <c r="H41" s="380" t="s">
        <v>114</v>
      </c>
    </row>
    <row r="42" spans="1:8" ht="12.75" customHeight="1">
      <c r="A42" s="404" t="s">
        <v>119</v>
      </c>
      <c r="B42" s="402" t="s">
        <v>120</v>
      </c>
      <c r="C42" s="410">
        <v>281</v>
      </c>
      <c r="D42" s="380" t="s">
        <v>25</v>
      </c>
      <c r="E42" s="404" t="s">
        <v>121</v>
      </c>
      <c r="F42" s="402" t="s">
        <v>111</v>
      </c>
      <c r="G42" s="380">
        <v>32</v>
      </c>
      <c r="H42" s="380" t="s">
        <v>114</v>
      </c>
    </row>
    <row r="43" spans="1:8" ht="19.5" customHeight="1">
      <c r="A43" s="415" t="s">
        <v>122</v>
      </c>
      <c r="B43" s="415"/>
      <c r="C43" s="416"/>
      <c r="D43" s="415"/>
      <c r="E43" s="415"/>
      <c r="F43" s="415"/>
      <c r="G43" s="415"/>
      <c r="H43" s="415"/>
    </row>
  </sheetData>
  <sheetProtection/>
  <mergeCells count="2">
    <mergeCell ref="A2:H2"/>
    <mergeCell ref="A43:H43"/>
  </mergeCells>
  <printOptions horizontalCentered="1"/>
  <pageMargins left="0.79" right="0.79" top="0.79" bottom="0.79" header="0.31" footer="0.2"/>
  <pageSetup firstPageNumber="76" useFirstPageNumber="1" fitToHeight="1" fitToWidth="1" horizontalDpi="600" verticalDpi="600" orientation="landscape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showZeros="0" tabSelected="1" zoomScaleSheetLayoutView="90" zoomScalePageLayoutView="0" workbookViewId="0" topLeftCell="A1">
      <selection activeCell="F30" sqref="F30"/>
    </sheetView>
  </sheetViews>
  <sheetFormatPr defaultColWidth="9.00390625" defaultRowHeight="13.5"/>
  <cols>
    <col min="1" max="1" width="33.875" style="3" bestFit="1" customWidth="1"/>
    <col min="2" max="2" width="7.625" style="4" customWidth="1"/>
    <col min="3" max="3" width="13.375" style="5" bestFit="1" customWidth="1"/>
    <col min="4" max="4" width="15.00390625" style="5" bestFit="1" customWidth="1"/>
    <col min="5" max="6" width="12.125" style="5" bestFit="1" customWidth="1"/>
    <col min="7" max="7" width="3.50390625" style="5" bestFit="1" customWidth="1"/>
    <col min="8" max="8" width="8.625" style="5" bestFit="1" customWidth="1"/>
    <col min="9" max="9" width="10.875" style="5" bestFit="1" customWidth="1"/>
    <col min="10" max="10" width="12.125" style="5" bestFit="1" customWidth="1"/>
    <col min="11" max="12" width="10.875" style="5" bestFit="1" customWidth="1"/>
    <col min="13" max="13" width="8.50390625" style="5" bestFit="1" customWidth="1"/>
    <col min="14" max="14" width="7.375" style="5" bestFit="1" customWidth="1"/>
    <col min="15" max="15" width="5.25390625" style="5" bestFit="1" customWidth="1"/>
    <col min="16" max="16" width="8.50390625" style="5" bestFit="1" customWidth="1"/>
    <col min="17" max="16384" width="9.00390625" style="6" customWidth="1"/>
  </cols>
  <sheetData>
    <row r="1" spans="1:16" s="1" customFormat="1" ht="18.75">
      <c r="A1" s="7" t="s">
        <v>895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2.5">
      <c r="A2" s="486" t="s">
        <v>896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1:16" ht="13.5" customHeight="1">
      <c r="A3" s="489" t="s">
        <v>326</v>
      </c>
      <c r="B3" s="11"/>
      <c r="C3" s="492" t="s">
        <v>354</v>
      </c>
      <c r="D3" s="487" t="s">
        <v>331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</row>
    <row r="4" spans="1:16" ht="13.5">
      <c r="A4" s="490"/>
      <c r="B4" s="12"/>
      <c r="C4" s="492"/>
      <c r="D4" s="488" t="s">
        <v>332</v>
      </c>
      <c r="E4" s="488"/>
      <c r="F4" s="488"/>
      <c r="G4" s="488"/>
      <c r="H4" s="488"/>
      <c r="I4" s="488"/>
      <c r="J4" s="488"/>
      <c r="K4" s="488"/>
      <c r="L4" s="488"/>
      <c r="M4" s="488" t="s">
        <v>333</v>
      </c>
      <c r="N4" s="488"/>
      <c r="O4" s="488"/>
      <c r="P4" s="488"/>
    </row>
    <row r="5" spans="1:16" ht="13.5">
      <c r="A5" s="490"/>
      <c r="B5" s="12"/>
      <c r="C5" s="492"/>
      <c r="D5" s="488" t="s">
        <v>334</v>
      </c>
      <c r="E5" s="488" t="s">
        <v>335</v>
      </c>
      <c r="F5" s="488"/>
      <c r="G5" s="488"/>
      <c r="H5" s="488"/>
      <c r="I5" s="488" t="s">
        <v>658</v>
      </c>
      <c r="J5" s="488"/>
      <c r="K5" s="488"/>
      <c r="L5" s="488"/>
      <c r="M5" s="488"/>
      <c r="N5" s="488"/>
      <c r="O5" s="488"/>
      <c r="P5" s="488"/>
    </row>
    <row r="6" spans="1:16" ht="29.25" customHeight="1">
      <c r="A6" s="491"/>
      <c r="B6" s="14"/>
      <c r="C6" s="492"/>
      <c r="D6" s="488"/>
      <c r="E6" s="13" t="s">
        <v>168</v>
      </c>
      <c r="F6" s="13" t="s">
        <v>337</v>
      </c>
      <c r="G6" s="13" t="s">
        <v>818</v>
      </c>
      <c r="H6" s="13" t="s">
        <v>339</v>
      </c>
      <c r="I6" s="13" t="s">
        <v>168</v>
      </c>
      <c r="J6" s="13" t="s">
        <v>337</v>
      </c>
      <c r="K6" s="13" t="s">
        <v>818</v>
      </c>
      <c r="L6" s="13" t="s">
        <v>339</v>
      </c>
      <c r="M6" s="13" t="s">
        <v>168</v>
      </c>
      <c r="N6" s="13" t="s">
        <v>364</v>
      </c>
      <c r="O6" s="13" t="s">
        <v>897</v>
      </c>
      <c r="P6" s="13" t="s">
        <v>898</v>
      </c>
    </row>
    <row r="7" spans="1:16" ht="13.5">
      <c r="A7" s="15" t="s">
        <v>168</v>
      </c>
      <c r="B7" s="16"/>
      <c r="C7" s="17">
        <f>C8+C14+C25</f>
        <v>1565301.02</v>
      </c>
      <c r="D7" s="17">
        <f aca="true" t="shared" si="0" ref="D7:P7">D8+D14+D25</f>
        <v>1537223.6199999999</v>
      </c>
      <c r="E7" s="17">
        <f t="shared" si="0"/>
        <v>1394631.42</v>
      </c>
      <c r="F7" s="17">
        <f t="shared" si="0"/>
        <v>1389411.02</v>
      </c>
      <c r="G7" s="17">
        <f t="shared" si="0"/>
        <v>0</v>
      </c>
      <c r="H7" s="17">
        <f t="shared" si="0"/>
        <v>5220.4</v>
      </c>
      <c r="I7" s="17">
        <f t="shared" si="0"/>
        <v>142592.2</v>
      </c>
      <c r="J7" s="17">
        <f t="shared" si="0"/>
        <v>140953.2</v>
      </c>
      <c r="K7" s="17">
        <f t="shared" si="0"/>
        <v>1100</v>
      </c>
      <c r="L7" s="17">
        <f t="shared" si="0"/>
        <v>539</v>
      </c>
      <c r="M7" s="17">
        <f t="shared" si="0"/>
        <v>28077.4</v>
      </c>
      <c r="N7" s="17">
        <f t="shared" si="0"/>
        <v>5000</v>
      </c>
      <c r="O7" s="17">
        <f t="shared" si="0"/>
        <v>0</v>
      </c>
      <c r="P7" s="17">
        <f t="shared" si="0"/>
        <v>23077.4</v>
      </c>
    </row>
    <row r="8" spans="1:16" ht="13.5">
      <c r="A8" s="18" t="s">
        <v>899</v>
      </c>
      <c r="B8" s="19"/>
      <c r="C8" s="17">
        <f>'附表3 精准脱贫项目一览表'!J7</f>
        <v>13206</v>
      </c>
      <c r="D8" s="17">
        <f>'附表3 精准脱贫项目一览表'!K7</f>
        <v>13206</v>
      </c>
      <c r="E8" s="17">
        <f>'附表3 精准脱贫项目一览表'!L7</f>
        <v>0</v>
      </c>
      <c r="F8" s="17">
        <f>'附表3 精准脱贫项目一览表'!M7</f>
        <v>0</v>
      </c>
      <c r="G8" s="17">
        <f>'附表3 精准脱贫项目一览表'!N7</f>
        <v>0</v>
      </c>
      <c r="H8" s="17">
        <f>'附表3 精准脱贫项目一览表'!O7</f>
        <v>0</v>
      </c>
      <c r="I8" s="17">
        <f>'附表3 精准脱贫项目一览表'!P7</f>
        <v>13206</v>
      </c>
      <c r="J8" s="17">
        <f>'附表3 精准脱贫项目一览表'!Q7</f>
        <v>11967</v>
      </c>
      <c r="K8" s="17">
        <f>'附表3 精准脱贫项目一览表'!R7</f>
        <v>1100</v>
      </c>
      <c r="L8" s="17">
        <f>'附表3 精准脱贫项目一览表'!S7</f>
        <v>139</v>
      </c>
      <c r="M8" s="17">
        <f>'附表3 精准脱贫项目一览表'!T7</f>
        <v>0</v>
      </c>
      <c r="N8" s="17">
        <f>'附表3 精准脱贫项目一览表'!U7</f>
        <v>0</v>
      </c>
      <c r="O8" s="17">
        <f>'附表3 精准脱贫项目一览表'!V7</f>
        <v>0</v>
      </c>
      <c r="P8" s="17">
        <f>'附表3 精准脱贫项目一览表'!W7</f>
        <v>0</v>
      </c>
    </row>
    <row r="9" spans="1:16" ht="13.5">
      <c r="A9" s="20" t="s">
        <v>900</v>
      </c>
      <c r="B9" s="21">
        <f>C9/$C$8</f>
        <v>0.1989247311827957</v>
      </c>
      <c r="C9" s="22">
        <f>'附表3 精准脱贫项目一览表'!J8</f>
        <v>2627</v>
      </c>
      <c r="D9" s="22">
        <f>'附表3 精准脱贫项目一览表'!K8</f>
        <v>2627</v>
      </c>
      <c r="E9" s="22">
        <f>'附表3 精准脱贫项目一览表'!L8</f>
        <v>0</v>
      </c>
      <c r="F9" s="22">
        <f>'附表3 精准脱贫项目一览表'!M8</f>
        <v>0</v>
      </c>
      <c r="G9" s="22">
        <f>'附表3 精准脱贫项目一览表'!N8</f>
        <v>0</v>
      </c>
      <c r="H9" s="22">
        <f>'附表3 精准脱贫项目一览表'!O8</f>
        <v>0</v>
      </c>
      <c r="I9" s="22">
        <f>'附表3 精准脱贫项目一览表'!P8</f>
        <v>2627</v>
      </c>
      <c r="J9" s="22">
        <f>'附表3 精准脱贫项目一览表'!Q8</f>
        <v>2250</v>
      </c>
      <c r="K9" s="22">
        <f>'附表3 精准脱贫项目一览表'!R8</f>
        <v>300</v>
      </c>
      <c r="L9" s="22">
        <f>'附表3 精准脱贫项目一览表'!S8</f>
        <v>77</v>
      </c>
      <c r="M9" s="22">
        <f>'附表3 精准脱贫项目一览表'!T8</f>
        <v>0</v>
      </c>
      <c r="N9" s="22">
        <f>'附表3 精准脱贫项目一览表'!U8</f>
        <v>0</v>
      </c>
      <c r="O9" s="22">
        <f>'附表3 精准脱贫项目一览表'!V8</f>
        <v>0</v>
      </c>
      <c r="P9" s="22">
        <f>'附表3 精准脱贫项目一览表'!W8</f>
        <v>0</v>
      </c>
    </row>
    <row r="10" spans="1:16" ht="13.5">
      <c r="A10" s="20" t="s">
        <v>901</v>
      </c>
      <c r="B10" s="21">
        <f>C10/$C$8</f>
        <v>0.2666969559291231</v>
      </c>
      <c r="C10" s="22">
        <f>'附表3 精准脱贫项目一览表'!J9</f>
        <v>3522</v>
      </c>
      <c r="D10" s="22">
        <f>'附表3 精准脱贫项目一览表'!K9</f>
        <v>3522</v>
      </c>
      <c r="E10" s="22">
        <f>'附表3 精准脱贫项目一览表'!L9</f>
        <v>0</v>
      </c>
      <c r="F10" s="22">
        <f>'附表3 精准脱贫项目一览表'!M9</f>
        <v>0</v>
      </c>
      <c r="G10" s="22">
        <f>'附表3 精准脱贫项目一览表'!N9</f>
        <v>0</v>
      </c>
      <c r="H10" s="22">
        <f>'附表3 精准脱贫项目一览表'!O9</f>
        <v>0</v>
      </c>
      <c r="I10" s="22">
        <f>'附表3 精准脱贫项目一览表'!P9</f>
        <v>3522</v>
      </c>
      <c r="J10" s="22">
        <f>'附表3 精准脱贫项目一览表'!Q9</f>
        <v>3000</v>
      </c>
      <c r="K10" s="22">
        <f>'附表3 精准脱贫项目一览表'!R9</f>
        <v>500</v>
      </c>
      <c r="L10" s="22">
        <f>'附表3 精准脱贫项目一览表'!S9</f>
        <v>22</v>
      </c>
      <c r="M10" s="22">
        <f>'附表3 精准脱贫项目一览表'!T9</f>
        <v>0</v>
      </c>
      <c r="N10" s="22">
        <f>'附表3 精准脱贫项目一览表'!U9</f>
        <v>0</v>
      </c>
      <c r="O10" s="22">
        <f>'附表3 精准脱贫项目一览表'!V9</f>
        <v>0</v>
      </c>
      <c r="P10" s="22">
        <f>'附表3 精准脱贫项目一览表'!W9</f>
        <v>0</v>
      </c>
    </row>
    <row r="11" spans="1:16" ht="13.5">
      <c r="A11" s="20" t="s">
        <v>902</v>
      </c>
      <c r="B11" s="21">
        <f>C11/$C$8</f>
        <v>0.5028017567772225</v>
      </c>
      <c r="C11" s="22">
        <f>'附表3 精准脱贫项目一览表'!J10</f>
        <v>6640</v>
      </c>
      <c r="D11" s="22">
        <f>'附表3 精准脱贫项目一览表'!K10</f>
        <v>6640</v>
      </c>
      <c r="E11" s="22">
        <f>'附表3 精准脱贫项目一览表'!L10</f>
        <v>0</v>
      </c>
      <c r="F11" s="22">
        <f>'附表3 精准脱贫项目一览表'!M10</f>
        <v>0</v>
      </c>
      <c r="G11" s="22">
        <f>'附表3 精准脱贫项目一览表'!N10</f>
        <v>0</v>
      </c>
      <c r="H11" s="22">
        <f>'附表3 精准脱贫项目一览表'!O10</f>
        <v>0</v>
      </c>
      <c r="I11" s="22">
        <f>'附表3 精准脱贫项目一览表'!P10</f>
        <v>6640</v>
      </c>
      <c r="J11" s="22">
        <f>'附表3 精准脱贫项目一览表'!Q10</f>
        <v>6300</v>
      </c>
      <c r="K11" s="22">
        <f>'附表3 精准脱贫项目一览表'!R10</f>
        <v>300</v>
      </c>
      <c r="L11" s="22">
        <f>'附表3 精准脱贫项目一览表'!S10</f>
        <v>40</v>
      </c>
      <c r="M11" s="22">
        <f>'附表3 精准脱贫项目一览表'!T10</f>
        <v>0</v>
      </c>
      <c r="N11" s="22">
        <f>'附表3 精准脱贫项目一览表'!U10</f>
        <v>0</v>
      </c>
      <c r="O11" s="22">
        <f>'附表3 精准脱贫项目一览表'!V10</f>
        <v>0</v>
      </c>
      <c r="P11" s="22">
        <f>'附表3 精准脱贫项目一览表'!W10</f>
        <v>0</v>
      </c>
    </row>
    <row r="12" spans="1:16" ht="13.5">
      <c r="A12" s="20" t="s">
        <v>903</v>
      </c>
      <c r="B12" s="21">
        <f>C12/$C$8</f>
        <v>0.0277903983038013</v>
      </c>
      <c r="C12" s="22">
        <f>'附表3 精准脱贫项目一览表'!J11</f>
        <v>367</v>
      </c>
      <c r="D12" s="22">
        <f>'附表3 精准脱贫项目一览表'!K11</f>
        <v>367</v>
      </c>
      <c r="E12" s="22">
        <f>'附表3 精准脱贫项目一览表'!L11</f>
        <v>0</v>
      </c>
      <c r="F12" s="22">
        <f>'附表3 精准脱贫项目一览表'!M11</f>
        <v>0</v>
      </c>
      <c r="G12" s="22">
        <f>'附表3 精准脱贫项目一览表'!N11</f>
        <v>0</v>
      </c>
      <c r="H12" s="22">
        <f>'附表3 精准脱贫项目一览表'!O11</f>
        <v>0</v>
      </c>
      <c r="I12" s="22">
        <f>'附表3 精准脱贫项目一览表'!P11</f>
        <v>367</v>
      </c>
      <c r="J12" s="22">
        <f>'附表3 精准脱贫项目一览表'!Q11</f>
        <v>367</v>
      </c>
      <c r="K12" s="22">
        <f>'附表3 精准脱贫项目一览表'!R11</f>
        <v>0</v>
      </c>
      <c r="L12" s="22">
        <f>'附表3 精准脱贫项目一览表'!S11</f>
        <v>0</v>
      </c>
      <c r="M12" s="22">
        <f>'附表3 精准脱贫项目一览表'!T11</f>
        <v>0</v>
      </c>
      <c r="N12" s="22">
        <f>'附表3 精准脱贫项目一览表'!U11</f>
        <v>0</v>
      </c>
      <c r="O12" s="22">
        <f>'附表3 精准脱贫项目一览表'!V11</f>
        <v>0</v>
      </c>
      <c r="P12" s="22">
        <f>'附表3 精准脱贫项目一览表'!W11</f>
        <v>0</v>
      </c>
    </row>
    <row r="13" spans="1:16" ht="13.5">
      <c r="A13" s="20" t="s">
        <v>904</v>
      </c>
      <c r="B13" s="21">
        <f>C13/$C$8</f>
        <v>0.003786157807057398</v>
      </c>
      <c r="C13" s="22">
        <f>'附表3 精准脱贫项目一览表'!J12</f>
        <v>50</v>
      </c>
      <c r="D13" s="22">
        <f>'附表3 精准脱贫项目一览表'!K12</f>
        <v>50</v>
      </c>
      <c r="E13" s="22">
        <f>'附表3 精准脱贫项目一览表'!L12</f>
        <v>0</v>
      </c>
      <c r="F13" s="22">
        <f>'附表3 精准脱贫项目一览表'!M12</f>
        <v>0</v>
      </c>
      <c r="G13" s="22">
        <f>'附表3 精准脱贫项目一览表'!N12</f>
        <v>0</v>
      </c>
      <c r="H13" s="22">
        <f>'附表3 精准脱贫项目一览表'!O12</f>
        <v>0</v>
      </c>
      <c r="I13" s="22">
        <f>'附表3 精准脱贫项目一览表'!P12</f>
        <v>50</v>
      </c>
      <c r="J13" s="22">
        <f>'附表3 精准脱贫项目一览表'!Q12</f>
        <v>50</v>
      </c>
      <c r="K13" s="22">
        <f>'附表3 精准脱贫项目一览表'!R12</f>
        <v>0</v>
      </c>
      <c r="L13" s="22">
        <f>'附表3 精准脱贫项目一览表'!S12</f>
        <v>0</v>
      </c>
      <c r="M13" s="22">
        <f>'附表3 精准脱贫项目一览表'!T12</f>
        <v>0</v>
      </c>
      <c r="N13" s="22">
        <f>'附表3 精准脱贫项目一览表'!U12</f>
        <v>0</v>
      </c>
      <c r="O13" s="22">
        <f>'附表3 精准脱贫项目一览表'!V12</f>
        <v>0</v>
      </c>
      <c r="P13" s="22">
        <f>'附表3 精准脱贫项目一览表'!W12</f>
        <v>0</v>
      </c>
    </row>
    <row r="14" spans="1:16" s="1" customFormat="1" ht="14.25">
      <c r="A14" s="18" t="s">
        <v>905</v>
      </c>
      <c r="B14" s="19"/>
      <c r="C14" s="17">
        <f>'附表4 解决突出贫困问题项目建设一览表'!E7</f>
        <v>575865.8600000001</v>
      </c>
      <c r="D14" s="23">
        <f>'附表4 解决突出贫困问题项目建设一览表'!L7</f>
        <v>547788.46</v>
      </c>
      <c r="E14" s="23">
        <f>'附表4 解决突出贫困问题项目建设一览表'!M7</f>
        <v>418402.26</v>
      </c>
      <c r="F14" s="23">
        <f>'附表4 解决突出贫困问题项目建设一览表'!N7</f>
        <v>413181.86</v>
      </c>
      <c r="G14" s="23">
        <f>'附表4 解决突出贫困问题项目建设一览表'!O7</f>
        <v>0</v>
      </c>
      <c r="H14" s="23">
        <f>'附表4 解决突出贫困问题项目建设一览表'!P7</f>
        <v>5220.4</v>
      </c>
      <c r="I14" s="23">
        <f>'附表4 解决突出贫困问题项目建设一览表'!Q7</f>
        <v>129386.2</v>
      </c>
      <c r="J14" s="23">
        <f>'附表4 解决突出贫困问题项目建设一览表'!R7</f>
        <v>128986.2</v>
      </c>
      <c r="K14" s="23">
        <f>'附表4 解决突出贫困问题项目建设一览表'!S7</f>
        <v>0</v>
      </c>
      <c r="L14" s="23">
        <f>'附表4 解决突出贫困问题项目建设一览表'!T7</f>
        <v>400</v>
      </c>
      <c r="M14" s="23">
        <f>'附表4 解决突出贫困问题项目建设一览表'!U7</f>
        <v>28077.4</v>
      </c>
      <c r="N14" s="23">
        <f>'附表4 解决突出贫困问题项目建设一览表'!V7</f>
        <v>5000</v>
      </c>
      <c r="O14" s="23">
        <f>'附表4 解决突出贫困问题项目建设一览表'!W7</f>
        <v>0</v>
      </c>
      <c r="P14" s="23">
        <f>'附表4 解决突出贫困问题项目建设一览表'!X7</f>
        <v>23077.4</v>
      </c>
    </row>
    <row r="15" spans="1:16" s="2" customFormat="1" ht="13.5">
      <c r="A15" s="20" t="s">
        <v>906</v>
      </c>
      <c r="B15" s="21">
        <f>C15/$C$14</f>
        <v>0.02693934660408588</v>
      </c>
      <c r="C15" s="24">
        <f>'附表4 解决突出贫困问题项目建设一览表'!E8</f>
        <v>15513.449999999999</v>
      </c>
      <c r="D15" s="24">
        <f>'附表4 解决突出贫困问题项目建设一览表'!L8</f>
        <v>15513.449999999999</v>
      </c>
      <c r="E15" s="24">
        <f>'附表4 解决突出贫困问题项目建设一览表'!M8</f>
        <v>15513.449999999999</v>
      </c>
      <c r="F15" s="24">
        <f>'附表4 解决突出贫困问题项目建设一览表'!N8</f>
        <v>15513.449999999999</v>
      </c>
      <c r="G15" s="24">
        <f>'附表4 解决突出贫困问题项目建设一览表'!O8</f>
        <v>0</v>
      </c>
      <c r="H15" s="24">
        <f>'附表4 解决突出贫困问题项目建设一览表'!P8</f>
        <v>0</v>
      </c>
      <c r="I15" s="24">
        <f>'附表4 解决突出贫困问题项目建设一览表'!Q8</f>
        <v>0</v>
      </c>
      <c r="J15" s="24">
        <f>'附表4 解决突出贫困问题项目建设一览表'!R8</f>
        <v>0</v>
      </c>
      <c r="K15" s="24">
        <f>'附表4 解决突出贫困问题项目建设一览表'!S8</f>
        <v>0</v>
      </c>
      <c r="L15" s="24">
        <f>'附表4 解决突出贫困问题项目建设一览表'!T8</f>
        <v>0</v>
      </c>
      <c r="M15" s="24">
        <f>'附表4 解决突出贫困问题项目建设一览表'!U8</f>
        <v>0</v>
      </c>
      <c r="N15" s="24">
        <f>'附表4 解决突出贫困问题项目建设一览表'!V8</f>
        <v>0</v>
      </c>
      <c r="O15" s="24">
        <f>'附表4 解决突出贫困问题项目建设一览表'!W8</f>
        <v>0</v>
      </c>
      <c r="P15" s="24">
        <f>'附表4 解决突出贫困问题项目建设一览表'!X8</f>
        <v>0</v>
      </c>
    </row>
    <row r="16" spans="1:16" s="2" customFormat="1" ht="13.5">
      <c r="A16" s="20" t="s">
        <v>907</v>
      </c>
      <c r="B16" s="21">
        <f aca="true" t="shared" si="1" ref="B16:B24">C16/$C$14</f>
        <v>0.28367752170618343</v>
      </c>
      <c r="C16" s="24">
        <f>'附表4 解决突出贫困问题项目建设一览表'!E27</f>
        <v>163360.2</v>
      </c>
      <c r="D16" s="24">
        <f>'附表4 解决突出贫困问题项目建设一览表'!L27</f>
        <v>145953.8</v>
      </c>
      <c r="E16" s="24">
        <f>'附表4 解决突出贫困问题项目建设一览表'!M27</f>
        <v>110754.6</v>
      </c>
      <c r="F16" s="24">
        <f>'附表4 解决突出贫困问题项目建设一览表'!N27</f>
        <v>110754.6</v>
      </c>
      <c r="G16" s="24">
        <f>'附表4 解决突出贫困问题项目建设一览表'!O27</f>
        <v>0</v>
      </c>
      <c r="H16" s="24">
        <f>'附表4 解决突出贫困问题项目建设一览表'!P27</f>
        <v>0</v>
      </c>
      <c r="I16" s="24">
        <f>'附表4 解决突出贫困问题项目建设一览表'!Q27</f>
        <v>35199.2</v>
      </c>
      <c r="J16" s="24">
        <f>'附表4 解决突出贫困问题项目建设一览表'!R27</f>
        <v>34799.2</v>
      </c>
      <c r="K16" s="24">
        <f>'附表4 解决突出贫困问题项目建设一览表'!S27</f>
        <v>0</v>
      </c>
      <c r="L16" s="24">
        <f>'附表4 解决突出贫困问题项目建设一览表'!T27</f>
        <v>400</v>
      </c>
      <c r="M16" s="24">
        <f>'附表4 解决突出贫困问题项目建设一览表'!U27</f>
        <v>17406.4</v>
      </c>
      <c r="N16" s="24">
        <f>'附表4 解决突出贫困问题项目建设一览表'!V27</f>
        <v>0</v>
      </c>
      <c r="O16" s="24">
        <f>'附表4 解决突出贫困问题项目建设一览表'!W27</f>
        <v>0</v>
      </c>
      <c r="P16" s="24">
        <f>'附表4 解决突出贫困问题项目建设一览表'!X27</f>
        <v>17406.4</v>
      </c>
    </row>
    <row r="17" spans="1:16" s="2" customFormat="1" ht="13.5">
      <c r="A17" s="20" t="s">
        <v>908</v>
      </c>
      <c r="B17" s="21">
        <f t="shared" si="1"/>
        <v>0.40750583825198455</v>
      </c>
      <c r="C17" s="24">
        <f>'附表4 解决突出贫困问题项目建设一览表'!E93</f>
        <v>234668.7</v>
      </c>
      <c r="D17" s="24">
        <f>'附表4 解决突出贫困问题项目建设一览表'!L93</f>
        <v>232828.7</v>
      </c>
      <c r="E17" s="24">
        <f>'附表4 解决突出贫困问题项目建设一览表'!M93</f>
        <v>232828.7</v>
      </c>
      <c r="F17" s="24">
        <f>'附表4 解决突出贫困问题项目建设一览表'!N93</f>
        <v>232828.7</v>
      </c>
      <c r="G17" s="24">
        <f>'附表4 解决突出贫困问题项目建设一览表'!O93</f>
        <v>0</v>
      </c>
      <c r="H17" s="24">
        <f>'附表4 解决突出贫困问题项目建设一览表'!P93</f>
        <v>0</v>
      </c>
      <c r="I17" s="24">
        <f>'附表4 解决突出贫困问题项目建设一览表'!Q93</f>
        <v>0</v>
      </c>
      <c r="J17" s="24">
        <f>'附表4 解决突出贫困问题项目建设一览表'!R93</f>
        <v>0</v>
      </c>
      <c r="K17" s="24">
        <f>'附表4 解决突出贫困问题项目建设一览表'!S93</f>
        <v>0</v>
      </c>
      <c r="L17" s="24">
        <f>'附表4 解决突出贫困问题项目建设一览表'!T93</f>
        <v>0</v>
      </c>
      <c r="M17" s="24">
        <f>'附表4 解决突出贫困问题项目建设一览表'!U93</f>
        <v>1840</v>
      </c>
      <c r="N17" s="24">
        <f>'附表4 解决突出贫困问题项目建设一览表'!V93</f>
        <v>0</v>
      </c>
      <c r="O17" s="24">
        <f>'附表4 解决突出贫困问题项目建设一览表'!W93</f>
        <v>0</v>
      </c>
      <c r="P17" s="24">
        <f>'附表4 解决突出贫困问题项目建设一览表'!X93</f>
        <v>1840</v>
      </c>
    </row>
    <row r="18" spans="1:16" s="2" customFormat="1" ht="13.5">
      <c r="A18" s="20" t="s">
        <v>909</v>
      </c>
      <c r="B18" s="21">
        <f t="shared" si="1"/>
        <v>0.002049088306780332</v>
      </c>
      <c r="C18" s="24">
        <f>'附表4 解决突出贫困问题项目建设一览表'!E162</f>
        <v>1180</v>
      </c>
      <c r="D18" s="24">
        <f>'附表4 解决突出贫困问题项目建设一览表'!L162</f>
        <v>1080</v>
      </c>
      <c r="E18" s="24">
        <f>'附表4 解决突出贫困问题项目建设一览表'!M162</f>
        <v>1080</v>
      </c>
      <c r="F18" s="24">
        <f>'附表4 解决突出贫困问题项目建设一览表'!N162</f>
        <v>1080</v>
      </c>
      <c r="G18" s="24">
        <f>'附表4 解决突出贫困问题项目建设一览表'!O162</f>
        <v>0</v>
      </c>
      <c r="H18" s="24">
        <f>'附表4 解决突出贫困问题项目建设一览表'!P162</f>
        <v>0</v>
      </c>
      <c r="I18" s="24">
        <f>'附表4 解决突出贫困问题项目建设一览表'!Q162</f>
        <v>0</v>
      </c>
      <c r="J18" s="24">
        <f>'附表4 解决突出贫困问题项目建设一览表'!R162</f>
        <v>0</v>
      </c>
      <c r="K18" s="24">
        <f>'附表4 解决突出贫困问题项目建设一览表'!S162</f>
        <v>0</v>
      </c>
      <c r="L18" s="24">
        <f>'附表4 解决突出贫困问题项目建设一览表'!T162</f>
        <v>0</v>
      </c>
      <c r="M18" s="24">
        <f>'附表4 解决突出贫困问题项目建设一览表'!U162</f>
        <v>100</v>
      </c>
      <c r="N18" s="24">
        <f>'附表4 解决突出贫困问题项目建设一览表'!V162</f>
        <v>0</v>
      </c>
      <c r="O18" s="24">
        <f>'附表4 解决突出贫困问题项目建设一览表'!W162</f>
        <v>0</v>
      </c>
      <c r="P18" s="24">
        <f>'附表4 解决突出贫困问题项目建设一览表'!X162</f>
        <v>100</v>
      </c>
    </row>
    <row r="19" spans="1:16" s="2" customFormat="1" ht="13.5">
      <c r="A19" s="20" t="s">
        <v>910</v>
      </c>
      <c r="B19" s="21">
        <f t="shared" si="1"/>
        <v>0.048663259877916705</v>
      </c>
      <c r="C19" s="24">
        <f>'附表4 解决突出贫困问题项目建设一览表'!E180</f>
        <v>28023.510000000002</v>
      </c>
      <c r="D19" s="24">
        <f>'附表4 解决突出贫困问题项目建设一览表'!L180</f>
        <v>28023.510000000002</v>
      </c>
      <c r="E19" s="24">
        <f>'附表4 解决突出贫困问题项目建设一览表'!M180</f>
        <v>28023.510000000002</v>
      </c>
      <c r="F19" s="24">
        <f>'附表4 解决突出贫困问题项目建设一览表'!N180</f>
        <v>22803.11</v>
      </c>
      <c r="G19" s="24">
        <f>'附表4 解决突出贫困问题项目建设一览表'!O180</f>
        <v>0</v>
      </c>
      <c r="H19" s="24">
        <f>'附表4 解决突出贫困问题项目建设一览表'!P180</f>
        <v>5220.4</v>
      </c>
      <c r="I19" s="24">
        <f>'附表4 解决突出贫困问题项目建设一览表'!Q180</f>
        <v>0</v>
      </c>
      <c r="J19" s="24">
        <f>'附表4 解决突出贫困问题项目建设一览表'!R180</f>
        <v>0</v>
      </c>
      <c r="K19" s="24">
        <f>'附表4 解决突出贫困问题项目建设一览表'!S180</f>
        <v>0</v>
      </c>
      <c r="L19" s="24">
        <f>'附表4 解决突出贫困问题项目建设一览表'!T180</f>
        <v>0</v>
      </c>
      <c r="M19" s="24">
        <f>'附表4 解决突出贫困问题项目建设一览表'!U180</f>
        <v>0</v>
      </c>
      <c r="N19" s="24">
        <f>'附表4 解决突出贫困问题项目建设一览表'!V180</f>
        <v>0</v>
      </c>
      <c r="O19" s="24">
        <f>'附表4 解决突出贫困问题项目建设一览表'!W180</f>
        <v>0</v>
      </c>
      <c r="P19" s="24">
        <f>'附表4 解决突出贫困问题项目建设一览表'!X180</f>
        <v>0</v>
      </c>
    </row>
    <row r="20" spans="1:16" s="2" customFormat="1" ht="13.5">
      <c r="A20" s="20" t="s">
        <v>911</v>
      </c>
      <c r="B20" s="21">
        <f t="shared" si="1"/>
        <v>0.031462188086649204</v>
      </c>
      <c r="C20" s="24">
        <f>'附表4 解决突出贫困问题项目建设一览表'!E220</f>
        <v>18118</v>
      </c>
      <c r="D20" s="24">
        <f>'附表4 解决突出贫困问题项目建设一览表'!L220</f>
        <v>14387</v>
      </c>
      <c r="E20" s="24">
        <f>'附表4 解决突出贫困问题项目建设一览表'!M220</f>
        <v>7487</v>
      </c>
      <c r="F20" s="24">
        <f>'附表4 解决突出贫困问题项目建设一览表'!N220</f>
        <v>7487</v>
      </c>
      <c r="G20" s="24">
        <f>'附表4 解决突出贫困问题项目建设一览表'!O220</f>
        <v>0</v>
      </c>
      <c r="H20" s="24">
        <f>'附表4 解决突出贫困问题项目建设一览表'!P220</f>
        <v>0</v>
      </c>
      <c r="I20" s="24">
        <f>'附表4 解决突出贫困问题项目建设一览表'!Q220</f>
        <v>6900</v>
      </c>
      <c r="J20" s="24">
        <f>'附表4 解决突出贫困问题项目建设一览表'!R220</f>
        <v>6900</v>
      </c>
      <c r="K20" s="24">
        <f>'附表4 解决突出贫困问题项目建设一览表'!S220</f>
        <v>0</v>
      </c>
      <c r="L20" s="24">
        <f>'附表4 解决突出贫困问题项目建设一览表'!T220</f>
        <v>0</v>
      </c>
      <c r="M20" s="24">
        <f>'附表4 解决突出贫困问题项目建设一览表'!U220</f>
        <v>3731</v>
      </c>
      <c r="N20" s="24">
        <f>'附表4 解决突出贫困问题项目建设一览表'!V220</f>
        <v>0</v>
      </c>
      <c r="O20" s="24">
        <f>'附表4 解决突出贫困问题项目建设一览表'!W220</f>
        <v>0</v>
      </c>
      <c r="P20" s="24">
        <f>'附表4 解决突出贫困问题项目建设一览表'!X220</f>
        <v>3731</v>
      </c>
    </row>
    <row r="21" spans="1:16" s="2" customFormat="1" ht="13.5">
      <c r="A21" s="20" t="s">
        <v>912</v>
      </c>
      <c r="B21" s="21">
        <f t="shared" si="1"/>
        <v>0.19102017959529669</v>
      </c>
      <c r="C21" s="24">
        <f>'附表4 解决突出贫困问题项目建设一览表'!E225</f>
        <v>110002</v>
      </c>
      <c r="D21" s="24">
        <f>'附表4 解决突出贫困问题项目建设一览表'!L225</f>
        <v>110002</v>
      </c>
      <c r="E21" s="24">
        <f>'附表4 解决突出贫困问题项目建设一览表'!M225</f>
        <v>22715</v>
      </c>
      <c r="F21" s="24">
        <f>'附表4 解决突出贫困问题项目建设一览表'!N225</f>
        <v>22715</v>
      </c>
      <c r="G21" s="24">
        <f>'附表4 解决突出贫困问题项目建设一览表'!O225</f>
        <v>0</v>
      </c>
      <c r="H21" s="24">
        <f>'附表4 解决突出贫困问题项目建设一览表'!P225</f>
        <v>0</v>
      </c>
      <c r="I21" s="24">
        <f>'附表4 解决突出贫困问题项目建设一览表'!Q225</f>
        <v>87287</v>
      </c>
      <c r="J21" s="24">
        <f>'附表4 解决突出贫困问题项目建设一览表'!R225</f>
        <v>87287</v>
      </c>
      <c r="K21" s="24">
        <f>'附表4 解决突出贫困问题项目建设一览表'!S225</f>
        <v>0</v>
      </c>
      <c r="L21" s="24">
        <f>'附表4 解决突出贫困问题项目建设一览表'!T225</f>
        <v>0</v>
      </c>
      <c r="M21" s="24">
        <f>'附表4 解决突出贫困问题项目建设一览表'!U225</f>
        <v>0</v>
      </c>
      <c r="N21" s="24">
        <f>'附表4 解决突出贫困问题项目建设一览表'!V225</f>
        <v>0</v>
      </c>
      <c r="O21" s="24">
        <f>'附表4 解决突出贫困问题项目建设一览表'!W225</f>
        <v>0</v>
      </c>
      <c r="P21" s="24">
        <f>'附表4 解决突出贫困问题项目建设一览表'!X225</f>
        <v>0</v>
      </c>
    </row>
    <row r="22" spans="1:16" s="2" customFormat="1" ht="13.5">
      <c r="A22" s="20" t="s">
        <v>913</v>
      </c>
      <c r="B22" s="21">
        <f t="shared" si="1"/>
        <v>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2" customFormat="1" ht="13.5">
      <c r="A23" s="20" t="s">
        <v>914</v>
      </c>
      <c r="B23" s="21">
        <f t="shared" si="1"/>
        <v>0.008682577571103103</v>
      </c>
      <c r="C23" s="24">
        <f>'附表4 解决突出贫困问题项目建设一览表'!E262</f>
        <v>5000</v>
      </c>
      <c r="D23" s="24">
        <f>'附表4 解决突出贫困问题项目建设一览表'!L262</f>
        <v>0</v>
      </c>
      <c r="E23" s="24">
        <f>'附表4 解决突出贫困问题项目建设一览表'!M262</f>
        <v>0</v>
      </c>
      <c r="F23" s="24">
        <f>'附表4 解决突出贫困问题项目建设一览表'!N262</f>
        <v>0</v>
      </c>
      <c r="G23" s="24">
        <f>'附表4 解决突出贫困问题项目建设一览表'!O262</f>
        <v>0</v>
      </c>
      <c r="H23" s="24">
        <f>'附表4 解决突出贫困问题项目建设一览表'!P262</f>
        <v>0</v>
      </c>
      <c r="I23" s="24">
        <f>'附表4 解决突出贫困问题项目建设一览表'!Q262</f>
        <v>0</v>
      </c>
      <c r="J23" s="24">
        <f>'附表4 解决突出贫困问题项目建设一览表'!R262</f>
        <v>0</v>
      </c>
      <c r="K23" s="24">
        <f>'附表4 解决突出贫困问题项目建设一览表'!S262</f>
        <v>0</v>
      </c>
      <c r="L23" s="24">
        <f>'附表4 解决突出贫困问题项目建设一览表'!T262</f>
        <v>0</v>
      </c>
      <c r="M23" s="24">
        <f>'附表4 解决突出贫困问题项目建设一览表'!U262</f>
        <v>5000</v>
      </c>
      <c r="N23" s="24">
        <f>'附表4 解决突出贫困问题项目建设一览表'!V262</f>
        <v>5000</v>
      </c>
      <c r="O23" s="24">
        <f>'附表4 解决突出贫困问题项目建设一览表'!W262</f>
        <v>0</v>
      </c>
      <c r="P23" s="24">
        <f>'附表4 解决突出贫困问题项目建设一览表'!X262</f>
        <v>0</v>
      </c>
    </row>
    <row r="24" spans="1:16" s="2" customFormat="1" ht="13.5">
      <c r="A24" s="20" t="s">
        <v>915</v>
      </c>
      <c r="B24" s="21">
        <f t="shared" si="1"/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3.5">
      <c r="A25" s="18" t="s">
        <v>916</v>
      </c>
      <c r="B25" s="19"/>
      <c r="C25" s="17">
        <f>'附表5 区域发展项目一览表'!E7</f>
        <v>976229.1599999999</v>
      </c>
      <c r="D25" s="17">
        <f>'附表5 区域发展项目一览表'!F7</f>
        <v>976229.1599999999</v>
      </c>
      <c r="E25" s="17">
        <f>'附表5 区域发展项目一览表'!G7</f>
        <v>976229.1599999999</v>
      </c>
      <c r="F25" s="17">
        <f>'附表5 区域发展项目一览表'!H7</f>
        <v>976229.1599999999</v>
      </c>
      <c r="G25" s="17">
        <f>'附表5 区域发展项目一览表'!I7</f>
        <v>0</v>
      </c>
      <c r="H25" s="17">
        <f>'附表5 区域发展项目一览表'!J7</f>
        <v>0</v>
      </c>
      <c r="I25" s="17">
        <f>'附表5 区域发展项目一览表'!K7</f>
        <v>0</v>
      </c>
      <c r="J25" s="17">
        <f>'附表5 区域发展项目一览表'!L7</f>
        <v>0</v>
      </c>
      <c r="K25" s="17">
        <f>'附表5 区域发展项目一览表'!M7</f>
        <v>0</v>
      </c>
      <c r="L25" s="17">
        <f>'附表5 区域发展项目一览表'!N7</f>
        <v>0</v>
      </c>
      <c r="M25" s="17">
        <f>'附表5 区域发展项目一览表'!O7</f>
        <v>0</v>
      </c>
      <c r="N25" s="17">
        <f>'附表5 区域发展项目一览表'!P7</f>
        <v>0</v>
      </c>
      <c r="O25" s="17">
        <f>'附表5 区域发展项目一览表'!Q7</f>
        <v>0</v>
      </c>
      <c r="P25" s="17">
        <f>'附表5 区域发展项目一览表'!R7</f>
        <v>0</v>
      </c>
    </row>
    <row r="26" spans="1:16" ht="13.5">
      <c r="A26" s="20" t="s">
        <v>917</v>
      </c>
      <c r="B26" s="21">
        <f>C26/$C$25</f>
        <v>0.6272092917199893</v>
      </c>
      <c r="C26" s="22">
        <f>'附表5 区域发展项目一览表'!E8</f>
        <v>612300</v>
      </c>
      <c r="D26" s="22">
        <f>'附表5 区域发展项目一览表'!F8</f>
        <v>612300</v>
      </c>
      <c r="E26" s="22">
        <f>'附表5 区域发展项目一览表'!G8</f>
        <v>612300</v>
      </c>
      <c r="F26" s="22">
        <f>'附表5 区域发展项目一览表'!H8</f>
        <v>612300</v>
      </c>
      <c r="G26" s="22">
        <f>'附表5 区域发展项目一览表'!I8</f>
        <v>0</v>
      </c>
      <c r="H26" s="22">
        <f>'附表5 区域发展项目一览表'!J8</f>
        <v>0</v>
      </c>
      <c r="I26" s="22">
        <f>'附表5 区域发展项目一览表'!K8</f>
        <v>0</v>
      </c>
      <c r="J26" s="22">
        <f>'附表5 区域发展项目一览表'!L8</f>
        <v>0</v>
      </c>
      <c r="K26" s="22">
        <f>'附表5 区域发展项目一览表'!M8</f>
        <v>0</v>
      </c>
      <c r="L26" s="22">
        <f>'附表5 区域发展项目一览表'!N8</f>
        <v>0</v>
      </c>
      <c r="M26" s="22">
        <f>'附表5 区域发展项目一览表'!O8</f>
        <v>0</v>
      </c>
      <c r="N26" s="22">
        <f>'附表5 区域发展项目一览表'!P8</f>
        <v>0</v>
      </c>
      <c r="O26" s="22">
        <f>'附表5 区域发展项目一览表'!Q8</f>
        <v>0</v>
      </c>
      <c r="P26" s="22">
        <f>'附表5 区域发展项目一览表'!R8</f>
        <v>0</v>
      </c>
    </row>
    <row r="27" spans="1:16" ht="13.5">
      <c r="A27" s="20" t="s">
        <v>918</v>
      </c>
      <c r="B27" s="21">
        <f>C27/$C$25</f>
        <v>0.3727907082800108</v>
      </c>
      <c r="C27" s="22">
        <f>'附表5 区域发展项目一览表'!E32</f>
        <v>363929.16</v>
      </c>
      <c r="D27" s="22">
        <f>'附表5 区域发展项目一览表'!F32</f>
        <v>363929.16</v>
      </c>
      <c r="E27" s="22">
        <f>'附表5 区域发展项目一览表'!G32</f>
        <v>363929.16</v>
      </c>
      <c r="F27" s="22">
        <f>'附表5 区域发展项目一览表'!H32</f>
        <v>363929.16</v>
      </c>
      <c r="G27" s="22">
        <f>'附表5 区域发展项目一览表'!I32</f>
        <v>0</v>
      </c>
      <c r="H27" s="22">
        <f>'附表5 区域发展项目一览表'!J32</f>
        <v>0</v>
      </c>
      <c r="I27" s="22">
        <f>'附表5 区域发展项目一览表'!K32</f>
        <v>0</v>
      </c>
      <c r="J27" s="22">
        <f>'附表5 区域发展项目一览表'!L32</f>
        <v>0</v>
      </c>
      <c r="K27" s="22">
        <f>'附表5 区域发展项目一览表'!M32</f>
        <v>0</v>
      </c>
      <c r="L27" s="22">
        <f>'附表5 区域发展项目一览表'!N32</f>
        <v>0</v>
      </c>
      <c r="M27" s="22">
        <f>'附表5 区域发展项目一览表'!O32</f>
        <v>0</v>
      </c>
      <c r="N27" s="22">
        <f>'附表5 区域发展项目一览表'!P32</f>
        <v>0</v>
      </c>
      <c r="O27" s="22">
        <f>'附表5 区域发展项目一览表'!Q32</f>
        <v>0</v>
      </c>
      <c r="P27" s="22">
        <f>'附表5 区域发展项目一览表'!R32</f>
        <v>0</v>
      </c>
    </row>
    <row r="28" spans="1:2" ht="13.5">
      <c r="A28" s="25"/>
      <c r="B28" s="26"/>
    </row>
  </sheetData>
  <sheetProtection/>
  <mergeCells count="9">
    <mergeCell ref="A2:P2"/>
    <mergeCell ref="D3:P3"/>
    <mergeCell ref="D4:L4"/>
    <mergeCell ref="E5:H5"/>
    <mergeCell ref="I5:L5"/>
    <mergeCell ref="A3:A6"/>
    <mergeCell ref="C3:C6"/>
    <mergeCell ref="D5:D6"/>
    <mergeCell ref="M4:P5"/>
  </mergeCells>
  <printOptions horizontalCentered="1"/>
  <pageMargins left="0.79" right="0.79" top="0.79" bottom="0.79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1"/>
  <sheetViews>
    <sheetView view="pageBreakPreview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4" sqref="G14"/>
    </sheetView>
  </sheetViews>
  <sheetFormatPr defaultColWidth="9.00390625" defaultRowHeight="13.5"/>
  <cols>
    <col min="1" max="1" width="6.50390625" style="293" customWidth="1"/>
    <col min="2" max="2" width="30.25390625" style="293" customWidth="1"/>
    <col min="3" max="3" width="7.00390625" style="293" customWidth="1"/>
    <col min="4" max="4" width="19.50390625" style="360" customWidth="1"/>
    <col min="5" max="5" width="22.375" style="360" customWidth="1"/>
    <col min="6" max="6" width="13.25390625" style="360" customWidth="1"/>
    <col min="7" max="16384" width="9.00390625" style="293" customWidth="1"/>
  </cols>
  <sheetData>
    <row r="1" spans="1:6" s="358" customFormat="1" ht="19.5" customHeight="1">
      <c r="A1" s="361" t="s">
        <v>123</v>
      </c>
      <c r="B1" s="362"/>
      <c r="C1" s="362"/>
      <c r="D1" s="363"/>
      <c r="E1" s="363"/>
      <c r="F1" s="363"/>
    </row>
    <row r="2" spans="1:9" ht="30" customHeight="1">
      <c r="A2" s="417" t="s">
        <v>124</v>
      </c>
      <c r="B2" s="417"/>
      <c r="C2" s="417"/>
      <c r="D2" s="417"/>
      <c r="E2" s="417"/>
      <c r="F2" s="417"/>
      <c r="G2" s="364"/>
      <c r="H2" s="365"/>
      <c r="I2" s="365"/>
    </row>
    <row r="3" spans="1:9" s="292" customFormat="1" ht="23.25" customHeight="1">
      <c r="A3" s="366" t="s">
        <v>125</v>
      </c>
      <c r="B3" s="366" t="s">
        <v>126</v>
      </c>
      <c r="C3" s="366" t="s">
        <v>3</v>
      </c>
      <c r="D3" s="367" t="s">
        <v>127</v>
      </c>
      <c r="E3" s="367" t="s">
        <v>128</v>
      </c>
      <c r="F3" s="367" t="s">
        <v>129</v>
      </c>
      <c r="G3" s="368"/>
      <c r="H3" s="368"/>
      <c r="I3" s="368"/>
    </row>
    <row r="4" spans="1:8" ht="21.75" customHeight="1">
      <c r="A4" s="418" t="s">
        <v>130</v>
      </c>
      <c r="B4" s="418"/>
      <c r="C4" s="369"/>
      <c r="D4" s="370"/>
      <c r="E4" s="371"/>
      <c r="F4" s="371"/>
      <c r="G4" s="365"/>
      <c r="H4" s="365"/>
    </row>
    <row r="5" spans="1:8" ht="14.25" customHeight="1">
      <c r="A5" s="372">
        <v>1</v>
      </c>
      <c r="B5" s="373" t="s">
        <v>131</v>
      </c>
      <c r="C5" s="371" t="s">
        <v>39</v>
      </c>
      <c r="D5" s="370">
        <v>0.8382</v>
      </c>
      <c r="E5" s="371">
        <v>0</v>
      </c>
      <c r="F5" s="371"/>
      <c r="G5" s="365"/>
      <c r="H5" s="365"/>
    </row>
    <row r="6" spans="1:8" ht="14.25" customHeight="1">
      <c r="A6" s="372">
        <v>2</v>
      </c>
      <c r="B6" s="373" t="s">
        <v>91</v>
      </c>
      <c r="C6" s="371" t="s">
        <v>51</v>
      </c>
      <c r="D6" s="370">
        <v>12.24</v>
      </c>
      <c r="E6" s="371">
        <v>0</v>
      </c>
      <c r="F6" s="371"/>
      <c r="G6" s="365"/>
      <c r="H6" s="365"/>
    </row>
    <row r="7" spans="1:8" ht="14.25" customHeight="1">
      <c r="A7" s="372">
        <v>3</v>
      </c>
      <c r="B7" s="373" t="s">
        <v>132</v>
      </c>
      <c r="C7" s="371" t="s">
        <v>97</v>
      </c>
      <c r="D7" s="370">
        <v>6494.2</v>
      </c>
      <c r="E7" s="371"/>
      <c r="F7" s="371"/>
      <c r="G7" s="365"/>
      <c r="H7" s="365"/>
    </row>
    <row r="8" spans="1:8" ht="14.25" customHeight="1">
      <c r="A8" s="372">
        <v>4</v>
      </c>
      <c r="B8" s="373" t="s">
        <v>133</v>
      </c>
      <c r="C8" s="371" t="s">
        <v>15</v>
      </c>
      <c r="D8" s="370"/>
      <c r="E8" s="371">
        <v>123</v>
      </c>
      <c r="F8" s="371"/>
      <c r="G8" s="365"/>
      <c r="H8" s="365"/>
    </row>
    <row r="9" spans="1:8" ht="14.25" customHeight="1">
      <c r="A9" s="372">
        <v>5</v>
      </c>
      <c r="B9" s="374" t="s">
        <v>134</v>
      </c>
      <c r="C9" s="370" t="s">
        <v>111</v>
      </c>
      <c r="D9" s="370"/>
      <c r="E9" s="371">
        <v>332</v>
      </c>
      <c r="F9" s="371"/>
      <c r="G9" s="365"/>
      <c r="H9" s="365"/>
    </row>
    <row r="10" spans="1:8" ht="14.25" customHeight="1">
      <c r="A10" s="372">
        <v>6</v>
      </c>
      <c r="B10" s="373" t="s">
        <v>135</v>
      </c>
      <c r="C10" s="370" t="s">
        <v>15</v>
      </c>
      <c r="D10" s="370">
        <v>90</v>
      </c>
      <c r="E10" s="371">
        <v>43</v>
      </c>
      <c r="F10" s="371"/>
      <c r="G10" s="365"/>
      <c r="H10" s="365"/>
    </row>
    <row r="11" spans="1:8" ht="14.25" customHeight="1">
      <c r="A11" s="372">
        <v>7</v>
      </c>
      <c r="B11" s="373" t="s">
        <v>136</v>
      </c>
      <c r="C11" s="370" t="s">
        <v>15</v>
      </c>
      <c r="D11" s="370"/>
      <c r="E11" s="371"/>
      <c r="F11" s="371"/>
      <c r="G11" s="365"/>
      <c r="H11" s="365"/>
    </row>
    <row r="12" spans="1:8" ht="14.25" customHeight="1">
      <c r="A12" s="372">
        <v>8</v>
      </c>
      <c r="B12" s="373" t="s">
        <v>137</v>
      </c>
      <c r="C12" s="370" t="s">
        <v>111</v>
      </c>
      <c r="D12" s="370">
        <v>7220</v>
      </c>
      <c r="E12" s="371">
        <v>6700</v>
      </c>
      <c r="F12" s="371"/>
      <c r="G12" s="365"/>
      <c r="H12" s="365"/>
    </row>
    <row r="13" spans="1:8" ht="14.25" customHeight="1">
      <c r="A13" s="372">
        <v>9</v>
      </c>
      <c r="B13" s="373" t="s">
        <v>138</v>
      </c>
      <c r="C13" s="370" t="s">
        <v>15</v>
      </c>
      <c r="D13" s="370">
        <v>134</v>
      </c>
      <c r="E13" s="371">
        <v>134</v>
      </c>
      <c r="F13" s="371"/>
      <c r="G13" s="365"/>
      <c r="H13" s="365"/>
    </row>
    <row r="14" spans="1:8" ht="14.25" customHeight="1">
      <c r="A14" s="372">
        <v>10</v>
      </c>
      <c r="B14" s="373" t="s">
        <v>139</v>
      </c>
      <c r="C14" s="370" t="s">
        <v>15</v>
      </c>
      <c r="D14" s="370">
        <v>134</v>
      </c>
      <c r="E14" s="371">
        <v>134</v>
      </c>
      <c r="F14" s="371"/>
      <c r="G14" s="365"/>
      <c r="H14" s="365"/>
    </row>
    <row r="15" spans="1:8" ht="14.25">
      <c r="A15" s="372">
        <v>11</v>
      </c>
      <c r="B15" s="373" t="s">
        <v>140</v>
      </c>
      <c r="C15" s="370" t="s">
        <v>111</v>
      </c>
      <c r="D15" s="375">
        <v>1506</v>
      </c>
      <c r="E15" s="375">
        <v>4322</v>
      </c>
      <c r="F15" s="375"/>
      <c r="G15" s="365"/>
      <c r="H15" s="365"/>
    </row>
    <row r="16" spans="1:8" ht="14.25">
      <c r="A16" s="372">
        <v>12</v>
      </c>
      <c r="B16" s="373" t="s">
        <v>115</v>
      </c>
      <c r="C16" s="370" t="s">
        <v>15</v>
      </c>
      <c r="D16" s="375">
        <v>123</v>
      </c>
      <c r="E16" s="375">
        <v>123</v>
      </c>
      <c r="F16" s="375"/>
      <c r="G16" s="365"/>
      <c r="H16" s="365"/>
    </row>
    <row r="17" spans="1:8" s="359" customFormat="1" ht="14.25" customHeight="1">
      <c r="A17" s="372">
        <v>13</v>
      </c>
      <c r="B17" s="374" t="s">
        <v>141</v>
      </c>
      <c r="C17" s="371" t="s">
        <v>51</v>
      </c>
      <c r="D17" s="376"/>
      <c r="E17" s="376"/>
      <c r="F17" s="377"/>
      <c r="G17" s="378"/>
      <c r="H17" s="379"/>
    </row>
    <row r="18" spans="1:6" ht="13.5">
      <c r="A18" s="372">
        <v>14</v>
      </c>
      <c r="B18" s="373" t="s">
        <v>142</v>
      </c>
      <c r="C18" s="371" t="s">
        <v>51</v>
      </c>
      <c r="D18" s="380"/>
      <c r="E18" s="380"/>
      <c r="F18" s="380"/>
    </row>
    <row r="19" spans="1:6" ht="13.5">
      <c r="A19" s="372">
        <v>15</v>
      </c>
      <c r="B19" s="373" t="s">
        <v>143</v>
      </c>
      <c r="C19" s="371" t="s">
        <v>51</v>
      </c>
      <c r="D19" s="380">
        <v>99.05</v>
      </c>
      <c r="E19" s="380">
        <v>99.6</v>
      </c>
      <c r="F19" s="380"/>
    </row>
    <row r="20" spans="1:6" ht="13.5">
      <c r="A20" s="372">
        <v>16</v>
      </c>
      <c r="B20" s="373" t="s">
        <v>144</v>
      </c>
      <c r="C20" s="371" t="s">
        <v>39</v>
      </c>
      <c r="D20" s="380">
        <v>1.4412</v>
      </c>
      <c r="E20" s="380">
        <v>1.4391</v>
      </c>
      <c r="F20" s="380"/>
    </row>
    <row r="21" spans="1:9" s="359" customFormat="1" ht="14.25" customHeight="1">
      <c r="A21" s="419" t="s">
        <v>145</v>
      </c>
      <c r="B21" s="419"/>
      <c r="C21" s="381"/>
      <c r="D21" s="381"/>
      <c r="E21" s="381"/>
      <c r="F21" s="381"/>
      <c r="G21" s="364"/>
      <c r="H21" s="364"/>
      <c r="I21" s="364"/>
    </row>
    <row r="22" spans="1:9" s="359" customFormat="1" ht="14.25" customHeight="1">
      <c r="A22" s="372">
        <v>1</v>
      </c>
      <c r="B22" s="373" t="s">
        <v>146</v>
      </c>
      <c r="C22" s="371" t="s">
        <v>51</v>
      </c>
      <c r="D22" s="376">
        <v>15.1</v>
      </c>
      <c r="E22" s="376"/>
      <c r="F22" s="377"/>
      <c r="G22" s="382"/>
      <c r="H22" s="383"/>
      <c r="I22" s="389"/>
    </row>
    <row r="23" spans="1:9" s="359" customFormat="1" ht="14.25" customHeight="1">
      <c r="A23" s="372">
        <v>2</v>
      </c>
      <c r="B23" s="373" t="s">
        <v>147</v>
      </c>
      <c r="C23" s="371" t="s">
        <v>51</v>
      </c>
      <c r="D23" s="376">
        <v>12</v>
      </c>
      <c r="E23" s="376"/>
      <c r="F23" s="377"/>
      <c r="G23" s="384"/>
      <c r="H23" s="385"/>
      <c r="I23" s="389"/>
    </row>
    <row r="24" spans="1:9" s="359" customFormat="1" ht="14.25" customHeight="1">
      <c r="A24" s="372">
        <v>3</v>
      </c>
      <c r="B24" s="373" t="s">
        <v>148</v>
      </c>
      <c r="C24" s="371" t="s">
        <v>51</v>
      </c>
      <c r="D24" s="376">
        <v>11.4</v>
      </c>
      <c r="E24" s="376"/>
      <c r="F24" s="377"/>
      <c r="G24" s="378"/>
      <c r="H24" s="386"/>
      <c r="I24" s="364"/>
    </row>
    <row r="25" spans="1:9" s="359" customFormat="1" ht="14.25" customHeight="1">
      <c r="A25" s="372">
        <v>4</v>
      </c>
      <c r="B25" s="373" t="s">
        <v>149</v>
      </c>
      <c r="C25" s="371" t="s">
        <v>51</v>
      </c>
      <c r="D25" s="376">
        <v>23.1</v>
      </c>
      <c r="E25" s="376"/>
      <c r="F25" s="377"/>
      <c r="G25" s="378"/>
      <c r="H25" s="364"/>
      <c r="I25" s="364"/>
    </row>
    <row r="26" spans="1:9" s="359" customFormat="1" ht="14.25" customHeight="1">
      <c r="A26" s="372">
        <v>5</v>
      </c>
      <c r="B26" s="373" t="s">
        <v>112</v>
      </c>
      <c r="C26" s="371" t="s">
        <v>51</v>
      </c>
      <c r="D26" s="376">
        <v>35</v>
      </c>
      <c r="E26" s="376">
        <v>44</v>
      </c>
      <c r="F26" s="377"/>
      <c r="G26" s="378"/>
      <c r="H26" s="379"/>
      <c r="I26" s="389"/>
    </row>
    <row r="27" spans="1:9" s="359" customFormat="1" ht="14.25" customHeight="1">
      <c r="A27" s="372">
        <v>6</v>
      </c>
      <c r="B27" s="374" t="s">
        <v>150</v>
      </c>
      <c r="C27" s="371" t="s">
        <v>97</v>
      </c>
      <c r="D27" s="387">
        <v>1818</v>
      </c>
      <c r="E27" s="387">
        <v>1806</v>
      </c>
      <c r="F27" s="377"/>
      <c r="G27" s="378"/>
      <c r="H27" s="364"/>
      <c r="I27" s="364"/>
    </row>
    <row r="28" spans="1:9" s="359" customFormat="1" ht="14.25" customHeight="1">
      <c r="A28" s="372">
        <v>7</v>
      </c>
      <c r="B28" s="374" t="s">
        <v>151</v>
      </c>
      <c r="C28" s="371" t="s">
        <v>97</v>
      </c>
      <c r="D28" s="387">
        <v>910</v>
      </c>
      <c r="E28" s="387">
        <v>992</v>
      </c>
      <c r="F28" s="377"/>
      <c r="G28" s="378"/>
      <c r="H28" s="364"/>
      <c r="I28" s="364"/>
    </row>
    <row r="29" spans="1:8" s="359" customFormat="1" ht="14.25" customHeight="1">
      <c r="A29" s="372">
        <v>8</v>
      </c>
      <c r="B29" s="374" t="s">
        <v>152</v>
      </c>
      <c r="C29" s="371" t="s">
        <v>97</v>
      </c>
      <c r="D29" s="387">
        <v>800</v>
      </c>
      <c r="E29" s="387">
        <v>540</v>
      </c>
      <c r="F29" s="377"/>
      <c r="G29" s="378"/>
      <c r="H29" s="364"/>
    </row>
    <row r="30" spans="1:8" s="359" customFormat="1" ht="14.25" customHeight="1">
      <c r="A30" s="372">
        <v>9</v>
      </c>
      <c r="B30" s="373" t="s">
        <v>52</v>
      </c>
      <c r="C30" s="371" t="s">
        <v>53</v>
      </c>
      <c r="D30" s="376">
        <v>2.67</v>
      </c>
      <c r="E30" s="376">
        <v>7</v>
      </c>
      <c r="F30" s="377"/>
      <c r="G30" s="378"/>
      <c r="H30" s="364"/>
    </row>
    <row r="31" spans="1:8" s="359" customFormat="1" ht="14.25" customHeight="1">
      <c r="A31" s="372">
        <v>10</v>
      </c>
      <c r="B31" s="373" t="s">
        <v>71</v>
      </c>
      <c r="C31" s="371" t="s">
        <v>51</v>
      </c>
      <c r="D31" s="388">
        <v>37.76</v>
      </c>
      <c r="E31" s="388">
        <v>38.06</v>
      </c>
      <c r="F31" s="377"/>
      <c r="G31" s="364"/>
      <c r="H31" s="364"/>
    </row>
  </sheetData>
  <sheetProtection/>
  <mergeCells count="3">
    <mergeCell ref="A2:F2"/>
    <mergeCell ref="A4:B4"/>
    <mergeCell ref="A21:B21"/>
  </mergeCells>
  <printOptions horizontalCentered="1"/>
  <pageMargins left="0.79" right="0.79" top="0.79" bottom="0.79" header="0.31" footer="0.31"/>
  <pageSetup firstPageNumber="7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4"/>
  <sheetViews>
    <sheetView view="pageBreakPreview" zoomScale="7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875" defaultRowHeight="11.25" customHeight="1"/>
  <cols>
    <col min="1" max="1" width="9.875" style="293" customWidth="1"/>
    <col min="2" max="2" width="8.00390625" style="293" customWidth="1"/>
    <col min="3" max="3" width="10.125" style="293" customWidth="1"/>
    <col min="4" max="6" width="10.625" style="293" customWidth="1"/>
    <col min="7" max="7" width="10.00390625" style="293" customWidth="1"/>
    <col min="8" max="8" width="13.50390625" style="277" customWidth="1"/>
    <col min="9" max="9" width="13.50390625" style="333" customWidth="1"/>
    <col min="10" max="10" width="13.375" style="293" customWidth="1"/>
    <col min="11" max="33" width="9.00390625" style="293" bestFit="1" customWidth="1"/>
    <col min="34" max="16384" width="8.875" style="293" customWidth="1"/>
  </cols>
  <sheetData>
    <row r="1" spans="1:3" ht="21" customHeight="1">
      <c r="A1" s="294" t="s">
        <v>153</v>
      </c>
      <c r="B1" s="294"/>
      <c r="C1" s="334"/>
    </row>
    <row r="2" spans="1:9" s="277" customFormat="1" ht="20.25" customHeight="1">
      <c r="A2" s="420" t="s">
        <v>154</v>
      </c>
      <c r="B2" s="420"/>
      <c r="C2" s="420"/>
      <c r="D2" s="420"/>
      <c r="E2" s="420"/>
      <c r="F2" s="420"/>
      <c r="G2" s="420"/>
      <c r="H2" s="420"/>
      <c r="I2" s="335"/>
    </row>
    <row r="3" spans="1:9" s="277" customFormat="1" ht="19.5" customHeight="1">
      <c r="A3" s="421" t="s">
        <v>155</v>
      </c>
      <c r="B3" s="421"/>
      <c r="C3" s="421"/>
      <c r="D3" s="421"/>
      <c r="E3" s="421"/>
      <c r="F3" s="421"/>
      <c r="G3" s="421"/>
      <c r="H3" s="421"/>
      <c r="I3" s="336"/>
    </row>
    <row r="4" spans="1:10" s="277" customFormat="1" ht="33" customHeight="1">
      <c r="A4" s="422" t="s">
        <v>156</v>
      </c>
      <c r="B4" s="422" t="s">
        <v>157</v>
      </c>
      <c r="C4" s="424" t="s">
        <v>158</v>
      </c>
      <c r="D4" s="422" t="s">
        <v>159</v>
      </c>
      <c r="E4" s="422"/>
      <c r="F4" s="422"/>
      <c r="G4" s="422"/>
      <c r="H4" s="338" t="s">
        <v>160</v>
      </c>
      <c r="I4" s="338"/>
      <c r="J4" s="349"/>
    </row>
    <row r="5" spans="1:10" s="277" customFormat="1" ht="27.75" customHeight="1">
      <c r="A5" s="422"/>
      <c r="B5" s="422"/>
      <c r="C5" s="424"/>
      <c r="D5" s="337" t="s">
        <v>161</v>
      </c>
      <c r="E5" s="337" t="s">
        <v>162</v>
      </c>
      <c r="F5" s="337" t="s">
        <v>163</v>
      </c>
      <c r="G5" s="337" t="s">
        <v>164</v>
      </c>
      <c r="H5" s="337" t="s">
        <v>165</v>
      </c>
      <c r="I5" s="337" t="s">
        <v>166</v>
      </c>
      <c r="J5" s="349" t="s">
        <v>167</v>
      </c>
    </row>
    <row r="6" spans="1:10" s="331" customFormat="1" ht="33.75" customHeight="1">
      <c r="A6" s="339" t="s">
        <v>168</v>
      </c>
      <c r="B6" s="339"/>
      <c r="C6" s="340">
        <v>8375</v>
      </c>
      <c r="D6" s="340">
        <v>3010</v>
      </c>
      <c r="E6" s="340">
        <v>1840</v>
      </c>
      <c r="F6" s="340">
        <v>1513</v>
      </c>
      <c r="G6" s="340">
        <v>1449</v>
      </c>
      <c r="H6" s="341"/>
      <c r="I6" s="341"/>
      <c r="J6" s="341">
        <v>563</v>
      </c>
    </row>
    <row r="7" spans="1:10" s="277" customFormat="1" ht="18" customHeight="1">
      <c r="A7" s="342" t="s">
        <v>169</v>
      </c>
      <c r="B7" s="343"/>
      <c r="C7" s="344">
        <v>160</v>
      </c>
      <c r="D7" s="344"/>
      <c r="E7" s="344"/>
      <c r="F7" s="344">
        <v>160</v>
      </c>
      <c r="G7" s="344"/>
      <c r="H7" s="345"/>
      <c r="I7" s="348" t="s">
        <v>85</v>
      </c>
      <c r="J7" s="349">
        <f>C7-D7-E7-F7-G7</f>
        <v>0</v>
      </c>
    </row>
    <row r="8" spans="1:10" s="277" customFormat="1" ht="18" customHeight="1">
      <c r="A8" s="342" t="s">
        <v>170</v>
      </c>
      <c r="B8" s="346"/>
      <c r="C8" s="347">
        <v>61</v>
      </c>
      <c r="D8" s="347">
        <v>61</v>
      </c>
      <c r="E8" s="347"/>
      <c r="F8" s="347"/>
      <c r="G8" s="347"/>
      <c r="H8" s="345"/>
      <c r="I8" s="350" t="s">
        <v>85</v>
      </c>
      <c r="J8" s="349">
        <f aca="true" t="shared" si="0" ref="J8:J71">C8-D8-E8-F8-G8</f>
        <v>0</v>
      </c>
    </row>
    <row r="9" spans="1:10" s="277" customFormat="1" ht="18" customHeight="1" hidden="1">
      <c r="A9" s="342" t="s">
        <v>171</v>
      </c>
      <c r="B9" s="346"/>
      <c r="C9" s="344">
        <v>21</v>
      </c>
      <c r="D9" s="344">
        <v>21</v>
      </c>
      <c r="E9" s="344"/>
      <c r="F9" s="344"/>
      <c r="G9" s="344"/>
      <c r="H9" s="345"/>
      <c r="I9" s="348"/>
      <c r="J9" s="349">
        <f t="shared" si="0"/>
        <v>0</v>
      </c>
    </row>
    <row r="10" spans="1:10" s="277" customFormat="1" ht="18" customHeight="1" hidden="1">
      <c r="A10" s="342" t="s">
        <v>172</v>
      </c>
      <c r="B10" s="346"/>
      <c r="C10" s="344">
        <v>4</v>
      </c>
      <c r="D10" s="344"/>
      <c r="E10" s="344"/>
      <c r="F10" s="344"/>
      <c r="G10" s="344"/>
      <c r="H10" s="345"/>
      <c r="I10" s="348"/>
      <c r="J10" s="349">
        <f t="shared" si="0"/>
        <v>4</v>
      </c>
    </row>
    <row r="11" spans="1:10" s="277" customFormat="1" ht="18" customHeight="1">
      <c r="A11" s="342" t="s">
        <v>173</v>
      </c>
      <c r="B11" s="346"/>
      <c r="C11" s="344">
        <v>43</v>
      </c>
      <c r="D11" s="344"/>
      <c r="E11" s="344">
        <v>43</v>
      </c>
      <c r="F11" s="344"/>
      <c r="G11" s="344"/>
      <c r="H11" s="345"/>
      <c r="I11" s="348" t="s">
        <v>85</v>
      </c>
      <c r="J11" s="349">
        <f t="shared" si="0"/>
        <v>0</v>
      </c>
    </row>
    <row r="12" spans="1:10" s="277" customFormat="1" ht="18" customHeight="1">
      <c r="A12" s="342" t="s">
        <v>174</v>
      </c>
      <c r="B12" s="346"/>
      <c r="C12" s="344">
        <v>56</v>
      </c>
      <c r="D12" s="344"/>
      <c r="E12" s="344">
        <v>56</v>
      </c>
      <c r="F12" s="344"/>
      <c r="G12" s="344"/>
      <c r="H12" s="345"/>
      <c r="I12" s="348" t="s">
        <v>85</v>
      </c>
      <c r="J12" s="349">
        <f t="shared" si="0"/>
        <v>0</v>
      </c>
    </row>
    <row r="13" spans="1:10" s="277" customFormat="1" ht="18" customHeight="1">
      <c r="A13" s="342" t="s">
        <v>175</v>
      </c>
      <c r="B13" s="346"/>
      <c r="C13" s="344">
        <v>22</v>
      </c>
      <c r="D13" s="344"/>
      <c r="E13" s="344">
        <v>22</v>
      </c>
      <c r="F13" s="344"/>
      <c r="G13" s="344"/>
      <c r="H13" s="345"/>
      <c r="I13" s="348" t="s">
        <v>85</v>
      </c>
      <c r="J13" s="349">
        <f t="shared" si="0"/>
        <v>0</v>
      </c>
    </row>
    <row r="14" spans="1:10" s="277" customFormat="1" ht="18" customHeight="1">
      <c r="A14" s="342" t="s">
        <v>176</v>
      </c>
      <c r="B14" s="346"/>
      <c r="C14" s="344">
        <v>3</v>
      </c>
      <c r="D14" s="344"/>
      <c r="E14" s="344"/>
      <c r="F14" s="344">
        <v>3</v>
      </c>
      <c r="G14" s="344"/>
      <c r="H14" s="345"/>
      <c r="I14" s="348" t="s">
        <v>85</v>
      </c>
      <c r="J14" s="349">
        <f t="shared" si="0"/>
        <v>0</v>
      </c>
    </row>
    <row r="15" spans="1:10" s="277" customFormat="1" ht="18" customHeight="1">
      <c r="A15" s="342" t="s">
        <v>177</v>
      </c>
      <c r="B15" s="346"/>
      <c r="C15" s="344">
        <v>76</v>
      </c>
      <c r="D15" s="344"/>
      <c r="E15" s="344"/>
      <c r="F15" s="344">
        <v>76</v>
      </c>
      <c r="G15" s="344"/>
      <c r="H15" s="345"/>
      <c r="I15" s="348" t="s">
        <v>85</v>
      </c>
      <c r="J15" s="349">
        <f t="shared" si="0"/>
        <v>0</v>
      </c>
    </row>
    <row r="16" spans="1:10" s="277" customFormat="1" ht="18" customHeight="1">
      <c r="A16" s="342" t="s">
        <v>178</v>
      </c>
      <c r="B16" s="346"/>
      <c r="C16" s="344">
        <v>26</v>
      </c>
      <c r="D16" s="344"/>
      <c r="E16" s="344"/>
      <c r="F16" s="344"/>
      <c r="G16" s="344">
        <v>26</v>
      </c>
      <c r="H16" s="345"/>
      <c r="I16" s="348" t="s">
        <v>85</v>
      </c>
      <c r="J16" s="349">
        <f t="shared" si="0"/>
        <v>0</v>
      </c>
    </row>
    <row r="17" spans="1:10" s="277" customFormat="1" ht="18" customHeight="1" hidden="1">
      <c r="A17" s="342" t="s">
        <v>179</v>
      </c>
      <c r="B17" s="346"/>
      <c r="C17" s="344">
        <v>60</v>
      </c>
      <c r="D17" s="344">
        <v>60</v>
      </c>
      <c r="E17" s="344"/>
      <c r="F17" s="344"/>
      <c r="G17" s="344"/>
      <c r="H17" s="345"/>
      <c r="I17" s="348"/>
      <c r="J17" s="349">
        <f t="shared" si="0"/>
        <v>0</v>
      </c>
    </row>
    <row r="18" spans="1:10" s="277" customFormat="1" ht="18" customHeight="1" hidden="1">
      <c r="A18" s="342" t="s">
        <v>180</v>
      </c>
      <c r="B18" s="346"/>
      <c r="C18" s="344">
        <v>76</v>
      </c>
      <c r="D18" s="344">
        <v>76</v>
      </c>
      <c r="E18" s="344"/>
      <c r="F18" s="344"/>
      <c r="G18" s="344"/>
      <c r="H18" s="345"/>
      <c r="I18" s="348"/>
      <c r="J18" s="349">
        <f t="shared" si="0"/>
        <v>0</v>
      </c>
    </row>
    <row r="19" spans="1:10" s="277" customFormat="1" ht="18" customHeight="1" hidden="1">
      <c r="A19" s="348" t="s">
        <v>181</v>
      </c>
      <c r="B19" s="346"/>
      <c r="C19" s="344">
        <v>4</v>
      </c>
      <c r="D19" s="344"/>
      <c r="E19" s="344"/>
      <c r="F19" s="344"/>
      <c r="G19" s="344"/>
      <c r="H19" s="345"/>
      <c r="I19" s="348"/>
      <c r="J19" s="349">
        <f t="shared" si="0"/>
        <v>4</v>
      </c>
    </row>
    <row r="20" spans="1:10" s="277" customFormat="1" ht="18" customHeight="1">
      <c r="A20" s="342" t="s">
        <v>182</v>
      </c>
      <c r="B20" s="346"/>
      <c r="C20" s="344">
        <v>121</v>
      </c>
      <c r="D20" s="344">
        <v>36</v>
      </c>
      <c r="E20" s="344">
        <v>85</v>
      </c>
      <c r="F20" s="344"/>
      <c r="G20" s="344"/>
      <c r="H20" s="345"/>
      <c r="I20" s="348" t="s">
        <v>85</v>
      </c>
      <c r="J20" s="349">
        <f t="shared" si="0"/>
        <v>0</v>
      </c>
    </row>
    <row r="21" spans="1:10" s="277" customFormat="1" ht="18" customHeight="1">
      <c r="A21" s="342" t="s">
        <v>183</v>
      </c>
      <c r="B21" s="346"/>
      <c r="C21" s="344">
        <v>76</v>
      </c>
      <c r="D21" s="344"/>
      <c r="E21" s="344"/>
      <c r="F21" s="344"/>
      <c r="G21" s="344">
        <v>76</v>
      </c>
      <c r="H21" s="345"/>
      <c r="I21" s="348" t="s">
        <v>85</v>
      </c>
      <c r="J21" s="349">
        <f t="shared" si="0"/>
        <v>0</v>
      </c>
    </row>
    <row r="22" spans="1:10" s="277" customFormat="1" ht="18" customHeight="1">
      <c r="A22" s="342" t="s">
        <v>184</v>
      </c>
      <c r="B22" s="346"/>
      <c r="C22" s="344">
        <v>10</v>
      </c>
      <c r="D22" s="344">
        <v>10</v>
      </c>
      <c r="E22" s="344"/>
      <c r="F22" s="344"/>
      <c r="G22" s="344"/>
      <c r="H22" s="345"/>
      <c r="I22" s="348" t="s">
        <v>85</v>
      </c>
      <c r="J22" s="349">
        <f t="shared" si="0"/>
        <v>0</v>
      </c>
    </row>
    <row r="23" spans="1:10" s="277" customFormat="1" ht="18" customHeight="1">
      <c r="A23" s="342" t="s">
        <v>185</v>
      </c>
      <c r="B23" s="346"/>
      <c r="C23" s="344">
        <v>7</v>
      </c>
      <c r="D23" s="344"/>
      <c r="E23" s="344"/>
      <c r="F23" s="344">
        <v>7</v>
      </c>
      <c r="G23" s="344"/>
      <c r="H23" s="345"/>
      <c r="I23" s="348" t="s">
        <v>85</v>
      </c>
      <c r="J23" s="349">
        <f t="shared" si="0"/>
        <v>0</v>
      </c>
    </row>
    <row r="24" spans="1:10" s="277" customFormat="1" ht="18" customHeight="1" hidden="1">
      <c r="A24" s="342" t="s">
        <v>186</v>
      </c>
      <c r="B24" s="346"/>
      <c r="C24" s="344">
        <v>0</v>
      </c>
      <c r="D24" s="344"/>
      <c r="E24" s="344"/>
      <c r="F24" s="344"/>
      <c r="G24" s="344"/>
      <c r="H24" s="345"/>
      <c r="I24" s="348"/>
      <c r="J24" s="349">
        <f t="shared" si="0"/>
        <v>0</v>
      </c>
    </row>
    <row r="25" spans="1:10" s="277" customFormat="1" ht="18" customHeight="1" hidden="1">
      <c r="A25" s="342" t="s">
        <v>187</v>
      </c>
      <c r="B25" s="346"/>
      <c r="C25" s="344">
        <v>0</v>
      </c>
      <c r="D25" s="344"/>
      <c r="E25" s="344"/>
      <c r="F25" s="344"/>
      <c r="G25" s="344"/>
      <c r="H25" s="345"/>
      <c r="I25" s="348"/>
      <c r="J25" s="349">
        <f t="shared" si="0"/>
        <v>0</v>
      </c>
    </row>
    <row r="26" spans="1:10" s="277" customFormat="1" ht="18" customHeight="1" hidden="1">
      <c r="A26" s="348" t="s">
        <v>188</v>
      </c>
      <c r="B26" s="346"/>
      <c r="C26" s="344">
        <v>11</v>
      </c>
      <c r="D26" s="344"/>
      <c r="E26" s="344"/>
      <c r="F26" s="344"/>
      <c r="G26" s="344"/>
      <c r="H26" s="345"/>
      <c r="I26" s="348"/>
      <c r="J26" s="349">
        <f t="shared" si="0"/>
        <v>11</v>
      </c>
    </row>
    <row r="27" spans="1:10" s="277" customFormat="1" ht="18" customHeight="1">
      <c r="A27" s="342" t="s">
        <v>189</v>
      </c>
      <c r="B27" s="346"/>
      <c r="C27" s="344">
        <v>76</v>
      </c>
      <c r="D27" s="344"/>
      <c r="E27" s="344"/>
      <c r="F27" s="344"/>
      <c r="G27" s="344">
        <v>76</v>
      </c>
      <c r="H27" s="345"/>
      <c r="I27" s="348" t="s">
        <v>85</v>
      </c>
      <c r="J27" s="349">
        <f t="shared" si="0"/>
        <v>0</v>
      </c>
    </row>
    <row r="28" spans="1:10" s="277" customFormat="1" ht="18" customHeight="1">
      <c r="A28" s="342" t="s">
        <v>190</v>
      </c>
      <c r="B28" s="346"/>
      <c r="C28" s="344">
        <v>20</v>
      </c>
      <c r="D28" s="344"/>
      <c r="E28" s="344"/>
      <c r="F28" s="344"/>
      <c r="G28" s="344">
        <v>20</v>
      </c>
      <c r="H28" s="345"/>
      <c r="I28" s="348" t="s">
        <v>85</v>
      </c>
      <c r="J28" s="349">
        <f t="shared" si="0"/>
        <v>0</v>
      </c>
    </row>
    <row r="29" spans="1:10" s="277" customFormat="1" ht="18" customHeight="1">
      <c r="A29" s="342" t="s">
        <v>191</v>
      </c>
      <c r="B29" s="346"/>
      <c r="C29" s="344">
        <v>85</v>
      </c>
      <c r="D29" s="344">
        <v>85</v>
      </c>
      <c r="E29" s="344"/>
      <c r="F29" s="344"/>
      <c r="G29" s="344"/>
      <c r="H29" s="345"/>
      <c r="I29" s="348" t="s">
        <v>85</v>
      </c>
      <c r="J29" s="349">
        <f t="shared" si="0"/>
        <v>0</v>
      </c>
    </row>
    <row r="30" spans="1:10" s="277" customFormat="1" ht="18" customHeight="1">
      <c r="A30" s="342" t="s">
        <v>192</v>
      </c>
      <c r="B30" s="346"/>
      <c r="C30" s="344">
        <v>63</v>
      </c>
      <c r="D30" s="344"/>
      <c r="E30" s="344">
        <v>63</v>
      </c>
      <c r="F30" s="344"/>
      <c r="G30" s="344"/>
      <c r="H30" s="345"/>
      <c r="I30" s="348" t="s">
        <v>85</v>
      </c>
      <c r="J30" s="349">
        <f t="shared" si="0"/>
        <v>0</v>
      </c>
    </row>
    <row r="31" spans="1:10" s="277" customFormat="1" ht="18" customHeight="1">
      <c r="A31" s="342" t="s">
        <v>193</v>
      </c>
      <c r="B31" s="346"/>
      <c r="C31" s="344">
        <v>34</v>
      </c>
      <c r="D31" s="344"/>
      <c r="E31" s="344"/>
      <c r="F31" s="344">
        <v>34</v>
      </c>
      <c r="G31" s="344"/>
      <c r="H31" s="345"/>
      <c r="I31" s="348" t="s">
        <v>85</v>
      </c>
      <c r="J31" s="349">
        <f t="shared" si="0"/>
        <v>0</v>
      </c>
    </row>
    <row r="32" spans="1:10" s="277" customFormat="1" ht="18" customHeight="1">
      <c r="A32" s="342" t="s">
        <v>194</v>
      </c>
      <c r="B32" s="346"/>
      <c r="C32" s="344">
        <v>56</v>
      </c>
      <c r="D32" s="344"/>
      <c r="E32" s="344"/>
      <c r="F32" s="344">
        <v>56</v>
      </c>
      <c r="G32" s="344"/>
      <c r="H32" s="345"/>
      <c r="I32" s="348" t="s">
        <v>85</v>
      </c>
      <c r="J32" s="349">
        <f t="shared" si="0"/>
        <v>0</v>
      </c>
    </row>
    <row r="33" spans="1:10" s="277" customFormat="1" ht="18" customHeight="1" hidden="1">
      <c r="A33" s="348" t="s">
        <v>195</v>
      </c>
      <c r="B33" s="346"/>
      <c r="C33" s="344">
        <v>3</v>
      </c>
      <c r="D33" s="344">
        <v>3</v>
      </c>
      <c r="E33" s="344"/>
      <c r="F33" s="344"/>
      <c r="G33" s="344"/>
      <c r="H33" s="345"/>
      <c r="I33" s="348"/>
      <c r="J33" s="349">
        <f t="shared" si="0"/>
        <v>0</v>
      </c>
    </row>
    <row r="34" spans="1:10" s="277" customFormat="1" ht="18" customHeight="1">
      <c r="A34" s="342" t="s">
        <v>196</v>
      </c>
      <c r="B34" s="346"/>
      <c r="C34" s="344">
        <v>28</v>
      </c>
      <c r="D34" s="344"/>
      <c r="E34" s="344">
        <v>28</v>
      </c>
      <c r="F34" s="344"/>
      <c r="G34" s="344"/>
      <c r="H34" s="345"/>
      <c r="I34" s="348" t="s">
        <v>85</v>
      </c>
      <c r="J34" s="349">
        <f t="shared" si="0"/>
        <v>0</v>
      </c>
    </row>
    <row r="35" spans="1:10" s="277" customFormat="1" ht="18" customHeight="1">
      <c r="A35" s="342" t="s">
        <v>197</v>
      </c>
      <c r="B35" s="346"/>
      <c r="C35" s="344">
        <v>48</v>
      </c>
      <c r="D35" s="344">
        <v>48</v>
      </c>
      <c r="E35" s="344"/>
      <c r="F35" s="344"/>
      <c r="G35" s="344"/>
      <c r="H35" s="345"/>
      <c r="I35" s="348" t="s">
        <v>85</v>
      </c>
      <c r="J35" s="349">
        <f t="shared" si="0"/>
        <v>0</v>
      </c>
    </row>
    <row r="36" spans="1:10" s="277" customFormat="1" ht="18" customHeight="1">
      <c r="A36" s="342" t="s">
        <v>198</v>
      </c>
      <c r="B36" s="346"/>
      <c r="C36" s="344">
        <v>51</v>
      </c>
      <c r="D36" s="344"/>
      <c r="E36" s="344"/>
      <c r="F36" s="344">
        <v>51</v>
      </c>
      <c r="G36" s="344"/>
      <c r="H36" s="345"/>
      <c r="I36" s="348" t="s">
        <v>85</v>
      </c>
      <c r="J36" s="349">
        <f t="shared" si="0"/>
        <v>0</v>
      </c>
    </row>
    <row r="37" spans="1:10" s="277" customFormat="1" ht="18" customHeight="1" hidden="1">
      <c r="A37" s="342" t="s">
        <v>199</v>
      </c>
      <c r="B37" s="346"/>
      <c r="C37" s="344">
        <v>47</v>
      </c>
      <c r="D37" s="344"/>
      <c r="E37" s="344"/>
      <c r="F37" s="344"/>
      <c r="G37" s="344"/>
      <c r="H37" s="345"/>
      <c r="I37" s="348"/>
      <c r="J37" s="349">
        <f t="shared" si="0"/>
        <v>47</v>
      </c>
    </row>
    <row r="38" spans="1:10" s="277" customFormat="1" ht="18" customHeight="1" hidden="1">
      <c r="A38" s="342" t="s">
        <v>200</v>
      </c>
      <c r="B38" s="346"/>
      <c r="C38" s="344">
        <v>0</v>
      </c>
      <c r="D38" s="344"/>
      <c r="E38" s="344"/>
      <c r="F38" s="344"/>
      <c r="G38" s="344"/>
      <c r="H38" s="345"/>
      <c r="I38" s="348"/>
      <c r="J38" s="349">
        <f t="shared" si="0"/>
        <v>0</v>
      </c>
    </row>
    <row r="39" spans="1:10" s="277" customFormat="1" ht="18" customHeight="1" hidden="1">
      <c r="A39" s="348" t="s">
        <v>201</v>
      </c>
      <c r="B39" s="346"/>
      <c r="C39" s="344">
        <v>29</v>
      </c>
      <c r="D39" s="344"/>
      <c r="E39" s="344"/>
      <c r="F39" s="344"/>
      <c r="G39" s="344"/>
      <c r="H39" s="345"/>
      <c r="I39" s="348"/>
      <c r="J39" s="349">
        <f t="shared" si="0"/>
        <v>29</v>
      </c>
    </row>
    <row r="40" spans="1:10" s="277" customFormat="1" ht="18" customHeight="1">
      <c r="A40" s="342" t="s">
        <v>202</v>
      </c>
      <c r="B40" s="346"/>
      <c r="C40" s="344">
        <v>160</v>
      </c>
      <c r="D40" s="344">
        <v>160</v>
      </c>
      <c r="E40" s="344"/>
      <c r="F40" s="344"/>
      <c r="G40" s="344"/>
      <c r="H40" s="345"/>
      <c r="I40" s="348" t="s">
        <v>85</v>
      </c>
      <c r="J40" s="349">
        <f t="shared" si="0"/>
        <v>0</v>
      </c>
    </row>
    <row r="41" spans="1:10" s="277" customFormat="1" ht="18" customHeight="1">
      <c r="A41" s="342" t="s">
        <v>203</v>
      </c>
      <c r="B41" s="346"/>
      <c r="C41" s="344">
        <v>83</v>
      </c>
      <c r="D41" s="344"/>
      <c r="E41" s="344"/>
      <c r="F41" s="344">
        <v>83</v>
      </c>
      <c r="G41" s="344"/>
      <c r="H41" s="345"/>
      <c r="I41" s="348" t="s">
        <v>85</v>
      </c>
      <c r="J41" s="349">
        <f t="shared" si="0"/>
        <v>0</v>
      </c>
    </row>
    <row r="42" spans="1:10" s="277" customFormat="1" ht="18" customHeight="1" hidden="1">
      <c r="A42" s="342" t="s">
        <v>204</v>
      </c>
      <c r="B42" s="346"/>
      <c r="C42" s="344">
        <v>42</v>
      </c>
      <c r="D42" s="344">
        <v>32</v>
      </c>
      <c r="E42" s="344"/>
      <c r="F42" s="344"/>
      <c r="G42" s="344"/>
      <c r="H42" s="345"/>
      <c r="I42" s="348"/>
      <c r="J42" s="349">
        <f t="shared" si="0"/>
        <v>10</v>
      </c>
    </row>
    <row r="43" spans="1:10" s="277" customFormat="1" ht="18" customHeight="1" hidden="1">
      <c r="A43" s="348" t="s">
        <v>205</v>
      </c>
      <c r="B43" s="346"/>
      <c r="C43" s="344">
        <v>18</v>
      </c>
      <c r="D43" s="344">
        <v>18</v>
      </c>
      <c r="E43" s="344"/>
      <c r="F43" s="344"/>
      <c r="G43" s="344"/>
      <c r="H43" s="345"/>
      <c r="I43" s="348"/>
      <c r="J43" s="349">
        <f t="shared" si="0"/>
        <v>0</v>
      </c>
    </row>
    <row r="44" spans="1:10" s="277" customFormat="1" ht="18" customHeight="1">
      <c r="A44" s="342" t="s">
        <v>206</v>
      </c>
      <c r="B44" s="346"/>
      <c r="C44" s="344">
        <v>88</v>
      </c>
      <c r="D44" s="344">
        <v>88</v>
      </c>
      <c r="E44" s="344"/>
      <c r="F44" s="344"/>
      <c r="G44" s="344"/>
      <c r="H44" s="345"/>
      <c r="I44" s="348" t="s">
        <v>85</v>
      </c>
      <c r="J44" s="349">
        <f t="shared" si="0"/>
        <v>0</v>
      </c>
    </row>
    <row r="45" spans="1:10" s="277" customFormat="1" ht="18" customHeight="1">
      <c r="A45" s="342" t="s">
        <v>207</v>
      </c>
      <c r="B45" s="346"/>
      <c r="C45" s="344">
        <v>113</v>
      </c>
      <c r="D45" s="344"/>
      <c r="E45" s="344">
        <v>113</v>
      </c>
      <c r="F45" s="344"/>
      <c r="G45" s="344"/>
      <c r="H45" s="345"/>
      <c r="I45" s="348" t="s">
        <v>85</v>
      </c>
      <c r="J45" s="349">
        <f t="shared" si="0"/>
        <v>0</v>
      </c>
    </row>
    <row r="46" spans="1:10" s="277" customFormat="1" ht="18" customHeight="1">
      <c r="A46" s="342" t="s">
        <v>208</v>
      </c>
      <c r="B46" s="346"/>
      <c r="C46" s="344">
        <v>0</v>
      </c>
      <c r="D46" s="344"/>
      <c r="E46" s="344"/>
      <c r="F46" s="344">
        <v>0</v>
      </c>
      <c r="G46" s="344"/>
      <c r="H46" s="345"/>
      <c r="I46" s="348" t="s">
        <v>85</v>
      </c>
      <c r="J46" s="349">
        <f t="shared" si="0"/>
        <v>0</v>
      </c>
    </row>
    <row r="47" spans="1:10" s="277" customFormat="1" ht="18" customHeight="1">
      <c r="A47" s="342" t="s">
        <v>209</v>
      </c>
      <c r="B47" s="346"/>
      <c r="C47" s="344">
        <v>79</v>
      </c>
      <c r="D47" s="344"/>
      <c r="E47" s="344"/>
      <c r="F47" s="344"/>
      <c r="G47" s="344">
        <v>79</v>
      </c>
      <c r="H47" s="345"/>
      <c r="I47" s="348" t="s">
        <v>85</v>
      </c>
      <c r="J47" s="349">
        <f t="shared" si="0"/>
        <v>0</v>
      </c>
    </row>
    <row r="48" spans="1:10" s="277" customFormat="1" ht="18" customHeight="1" hidden="1">
      <c r="A48" s="342" t="s">
        <v>210</v>
      </c>
      <c r="B48" s="346"/>
      <c r="C48" s="344">
        <v>112</v>
      </c>
      <c r="D48" s="344"/>
      <c r="E48" s="344"/>
      <c r="F48" s="344"/>
      <c r="G48" s="344"/>
      <c r="H48" s="345"/>
      <c r="I48" s="348"/>
      <c r="J48" s="349">
        <f t="shared" si="0"/>
        <v>112</v>
      </c>
    </row>
    <row r="49" spans="1:10" s="277" customFormat="1" ht="18" customHeight="1" hidden="1">
      <c r="A49" s="342" t="s">
        <v>211</v>
      </c>
      <c r="B49" s="346"/>
      <c r="C49" s="344">
        <v>0</v>
      </c>
      <c r="D49" s="344"/>
      <c r="E49" s="344"/>
      <c r="F49" s="344"/>
      <c r="G49" s="344"/>
      <c r="H49" s="345"/>
      <c r="I49" s="348"/>
      <c r="J49" s="349">
        <f t="shared" si="0"/>
        <v>0</v>
      </c>
    </row>
    <row r="50" spans="1:10" s="277" customFormat="1" ht="18" customHeight="1" hidden="1">
      <c r="A50" s="342" t="s">
        <v>212</v>
      </c>
      <c r="B50" s="346"/>
      <c r="C50" s="344">
        <v>10</v>
      </c>
      <c r="D50" s="344">
        <v>10</v>
      </c>
      <c r="E50" s="344"/>
      <c r="F50" s="344"/>
      <c r="G50" s="344"/>
      <c r="H50" s="345"/>
      <c r="I50" s="348"/>
      <c r="J50" s="349">
        <f t="shared" si="0"/>
        <v>0</v>
      </c>
    </row>
    <row r="51" spans="1:10" s="277" customFormat="1" ht="18" customHeight="1" hidden="1">
      <c r="A51" s="342" t="s">
        <v>213</v>
      </c>
      <c r="B51" s="346"/>
      <c r="C51" s="344">
        <v>50</v>
      </c>
      <c r="D51" s="344"/>
      <c r="E51" s="344"/>
      <c r="F51" s="344"/>
      <c r="G51" s="344"/>
      <c r="H51" s="345"/>
      <c r="I51" s="348"/>
      <c r="J51" s="349">
        <f t="shared" si="0"/>
        <v>50</v>
      </c>
    </row>
    <row r="52" spans="1:10" s="277" customFormat="1" ht="18" customHeight="1" hidden="1">
      <c r="A52" s="348" t="s">
        <v>214</v>
      </c>
      <c r="B52" s="346"/>
      <c r="C52" s="344">
        <v>0</v>
      </c>
      <c r="D52" s="344"/>
      <c r="E52" s="344"/>
      <c r="F52" s="344"/>
      <c r="G52" s="344"/>
      <c r="H52" s="345"/>
      <c r="I52" s="348"/>
      <c r="J52" s="349">
        <f t="shared" si="0"/>
        <v>0</v>
      </c>
    </row>
    <row r="53" spans="1:10" s="277" customFormat="1" ht="18" customHeight="1">
      <c r="A53" s="342" t="s">
        <v>215</v>
      </c>
      <c r="B53" s="346"/>
      <c r="C53" s="344">
        <v>271</v>
      </c>
      <c r="D53" s="344"/>
      <c r="E53" s="344"/>
      <c r="F53" s="344"/>
      <c r="G53" s="344">
        <v>271</v>
      </c>
      <c r="H53" s="345"/>
      <c r="I53" s="348" t="s">
        <v>85</v>
      </c>
      <c r="J53" s="349">
        <f t="shared" si="0"/>
        <v>0</v>
      </c>
    </row>
    <row r="54" spans="1:10" s="277" customFormat="1" ht="18" customHeight="1">
      <c r="A54" s="342" t="s">
        <v>216</v>
      </c>
      <c r="B54" s="346"/>
      <c r="C54" s="344">
        <v>64</v>
      </c>
      <c r="D54" s="344"/>
      <c r="E54" s="344"/>
      <c r="F54" s="344">
        <v>64</v>
      </c>
      <c r="G54" s="344"/>
      <c r="H54" s="345"/>
      <c r="I54" s="348" t="s">
        <v>85</v>
      </c>
      <c r="J54" s="349">
        <f t="shared" si="0"/>
        <v>0</v>
      </c>
    </row>
    <row r="55" spans="1:10" s="277" customFormat="1" ht="18" customHeight="1">
      <c r="A55" s="342" t="s">
        <v>217</v>
      </c>
      <c r="B55" s="346"/>
      <c r="C55" s="344">
        <v>44</v>
      </c>
      <c r="D55" s="344">
        <v>44</v>
      </c>
      <c r="E55" s="344"/>
      <c r="F55" s="344"/>
      <c r="G55" s="344"/>
      <c r="H55" s="345"/>
      <c r="I55" s="348" t="s">
        <v>85</v>
      </c>
      <c r="J55" s="349">
        <f t="shared" si="0"/>
        <v>0</v>
      </c>
    </row>
    <row r="56" spans="1:10" s="277" customFormat="1" ht="18" customHeight="1">
      <c r="A56" s="342" t="s">
        <v>218</v>
      </c>
      <c r="B56" s="346"/>
      <c r="C56" s="344">
        <v>109</v>
      </c>
      <c r="D56" s="344"/>
      <c r="E56" s="344">
        <v>109</v>
      </c>
      <c r="F56" s="344"/>
      <c r="G56" s="344"/>
      <c r="H56" s="345"/>
      <c r="I56" s="348" t="s">
        <v>85</v>
      </c>
      <c r="J56" s="349">
        <f t="shared" si="0"/>
        <v>0</v>
      </c>
    </row>
    <row r="57" spans="1:10" s="277" customFormat="1" ht="18" customHeight="1">
      <c r="A57" s="342" t="s">
        <v>219</v>
      </c>
      <c r="B57" s="346"/>
      <c r="C57" s="344">
        <v>72</v>
      </c>
      <c r="D57" s="344"/>
      <c r="E57" s="344"/>
      <c r="F57" s="344">
        <v>72</v>
      </c>
      <c r="G57" s="344"/>
      <c r="H57" s="345"/>
      <c r="I57" s="348" t="s">
        <v>85</v>
      </c>
      <c r="J57" s="349">
        <f t="shared" si="0"/>
        <v>0</v>
      </c>
    </row>
    <row r="58" spans="1:10" s="277" customFormat="1" ht="18" customHeight="1">
      <c r="A58" s="342" t="s">
        <v>220</v>
      </c>
      <c r="B58" s="346"/>
      <c r="C58" s="344">
        <v>57</v>
      </c>
      <c r="D58" s="344"/>
      <c r="E58" s="344">
        <v>57</v>
      </c>
      <c r="F58" s="344"/>
      <c r="G58" s="344"/>
      <c r="H58" s="345"/>
      <c r="I58" s="348" t="s">
        <v>85</v>
      </c>
      <c r="J58" s="349">
        <f t="shared" si="0"/>
        <v>0</v>
      </c>
    </row>
    <row r="59" spans="1:10" s="277" customFormat="1" ht="18" customHeight="1" hidden="1">
      <c r="A59" s="342" t="s">
        <v>221</v>
      </c>
      <c r="B59" s="346"/>
      <c r="C59" s="344">
        <v>55</v>
      </c>
      <c r="D59" s="344">
        <v>55</v>
      </c>
      <c r="E59" s="344"/>
      <c r="F59" s="344"/>
      <c r="G59" s="344"/>
      <c r="H59" s="345"/>
      <c r="I59" s="348"/>
      <c r="J59" s="349">
        <f t="shared" si="0"/>
        <v>0</v>
      </c>
    </row>
    <row r="60" spans="1:10" s="277" customFormat="1" ht="18" customHeight="1" hidden="1">
      <c r="A60" s="342" t="s">
        <v>222</v>
      </c>
      <c r="B60" s="346"/>
      <c r="C60" s="344">
        <v>25</v>
      </c>
      <c r="D60" s="344"/>
      <c r="E60" s="344"/>
      <c r="F60" s="344"/>
      <c r="G60" s="344"/>
      <c r="H60" s="345"/>
      <c r="I60" s="348"/>
      <c r="J60" s="349">
        <f t="shared" si="0"/>
        <v>25</v>
      </c>
    </row>
    <row r="61" spans="1:10" s="277" customFormat="1" ht="18" customHeight="1" hidden="1">
      <c r="A61" s="342" t="s">
        <v>223</v>
      </c>
      <c r="B61" s="346"/>
      <c r="C61" s="344">
        <v>8</v>
      </c>
      <c r="D61" s="344"/>
      <c r="E61" s="344"/>
      <c r="F61" s="344"/>
      <c r="G61" s="344"/>
      <c r="H61" s="345"/>
      <c r="I61" s="348"/>
      <c r="J61" s="349">
        <f t="shared" si="0"/>
        <v>8</v>
      </c>
    </row>
    <row r="62" spans="1:10" s="277" customFormat="1" ht="18" customHeight="1" hidden="1">
      <c r="A62" s="348" t="s">
        <v>224</v>
      </c>
      <c r="B62" s="346"/>
      <c r="C62" s="344">
        <v>67</v>
      </c>
      <c r="D62" s="344">
        <v>67</v>
      </c>
      <c r="E62" s="344"/>
      <c r="F62" s="344"/>
      <c r="G62" s="344"/>
      <c r="H62" s="345"/>
      <c r="I62" s="348"/>
      <c r="J62" s="349">
        <f t="shared" si="0"/>
        <v>0</v>
      </c>
    </row>
    <row r="63" spans="1:10" s="277" customFormat="1" ht="18" customHeight="1">
      <c r="A63" s="342" t="s">
        <v>225</v>
      </c>
      <c r="B63" s="346"/>
      <c r="C63" s="344">
        <v>32</v>
      </c>
      <c r="D63" s="344">
        <v>32</v>
      </c>
      <c r="E63" s="344"/>
      <c r="F63" s="344"/>
      <c r="G63" s="344"/>
      <c r="H63" s="345"/>
      <c r="I63" s="348" t="s">
        <v>85</v>
      </c>
      <c r="J63" s="349">
        <f t="shared" si="0"/>
        <v>0</v>
      </c>
    </row>
    <row r="64" spans="1:10" s="277" customFormat="1" ht="18" customHeight="1">
      <c r="A64" s="342" t="s">
        <v>226</v>
      </c>
      <c r="B64" s="346"/>
      <c r="C64" s="344">
        <v>0</v>
      </c>
      <c r="D64" s="344"/>
      <c r="E64" s="344"/>
      <c r="F64" s="344"/>
      <c r="G64" s="344">
        <v>0</v>
      </c>
      <c r="H64" s="345"/>
      <c r="I64" s="348" t="s">
        <v>85</v>
      </c>
      <c r="J64" s="349">
        <f t="shared" si="0"/>
        <v>0</v>
      </c>
    </row>
    <row r="65" spans="1:10" s="277" customFormat="1" ht="18" customHeight="1">
      <c r="A65" s="342" t="s">
        <v>227</v>
      </c>
      <c r="B65" s="346"/>
      <c r="C65" s="344">
        <v>45</v>
      </c>
      <c r="D65" s="344"/>
      <c r="E65" s="344">
        <v>45</v>
      </c>
      <c r="F65" s="344"/>
      <c r="G65" s="344"/>
      <c r="H65" s="345"/>
      <c r="I65" s="348" t="s">
        <v>85</v>
      </c>
      <c r="J65" s="349">
        <f t="shared" si="0"/>
        <v>0</v>
      </c>
    </row>
    <row r="66" spans="1:10" s="277" customFormat="1" ht="18" customHeight="1">
      <c r="A66" s="342" t="s">
        <v>228</v>
      </c>
      <c r="B66" s="346"/>
      <c r="C66" s="344">
        <v>56</v>
      </c>
      <c r="D66" s="344"/>
      <c r="E66" s="344"/>
      <c r="F66" s="344">
        <v>56</v>
      </c>
      <c r="G66" s="344"/>
      <c r="H66" s="345"/>
      <c r="I66" s="348" t="s">
        <v>85</v>
      </c>
      <c r="J66" s="349">
        <f t="shared" si="0"/>
        <v>0</v>
      </c>
    </row>
    <row r="67" spans="1:10" s="277" customFormat="1" ht="18" customHeight="1" hidden="1">
      <c r="A67" s="342" t="s">
        <v>229</v>
      </c>
      <c r="B67" s="346"/>
      <c r="C67" s="344">
        <v>32</v>
      </c>
      <c r="D67" s="344">
        <v>32</v>
      </c>
      <c r="E67" s="344"/>
      <c r="F67" s="344"/>
      <c r="G67" s="344"/>
      <c r="H67" s="345"/>
      <c r="I67" s="348"/>
      <c r="J67" s="349">
        <f t="shared" si="0"/>
        <v>0</v>
      </c>
    </row>
    <row r="68" spans="1:10" s="277" customFormat="1" ht="18" customHeight="1" hidden="1">
      <c r="A68" s="342" t="s">
        <v>230</v>
      </c>
      <c r="B68" s="346"/>
      <c r="C68" s="344">
        <v>24</v>
      </c>
      <c r="D68" s="344"/>
      <c r="E68" s="344"/>
      <c r="F68" s="344"/>
      <c r="G68" s="344"/>
      <c r="H68" s="345"/>
      <c r="I68" s="348"/>
      <c r="J68" s="349">
        <f t="shared" si="0"/>
        <v>24</v>
      </c>
    </row>
    <row r="69" spans="1:10" s="277" customFormat="1" ht="18" customHeight="1" hidden="1">
      <c r="A69" s="342" t="s">
        <v>231</v>
      </c>
      <c r="B69" s="346"/>
      <c r="C69" s="344">
        <v>5</v>
      </c>
      <c r="D69" s="344"/>
      <c r="E69" s="344"/>
      <c r="F69" s="344"/>
      <c r="G69" s="344"/>
      <c r="H69" s="345"/>
      <c r="I69" s="348"/>
      <c r="J69" s="349">
        <f t="shared" si="0"/>
        <v>5</v>
      </c>
    </row>
    <row r="70" spans="1:10" s="277" customFormat="1" ht="18" customHeight="1" hidden="1">
      <c r="A70" s="348" t="s">
        <v>232</v>
      </c>
      <c r="B70" s="346"/>
      <c r="C70" s="344">
        <v>24</v>
      </c>
      <c r="D70" s="344">
        <v>24</v>
      </c>
      <c r="E70" s="344"/>
      <c r="F70" s="344"/>
      <c r="G70" s="344"/>
      <c r="H70" s="345"/>
      <c r="I70" s="348"/>
      <c r="J70" s="349">
        <f t="shared" si="0"/>
        <v>0</v>
      </c>
    </row>
    <row r="71" spans="1:10" s="277" customFormat="1" ht="18" customHeight="1">
      <c r="A71" s="342" t="s">
        <v>222</v>
      </c>
      <c r="B71" s="346"/>
      <c r="C71" s="344">
        <v>71</v>
      </c>
      <c r="D71" s="344"/>
      <c r="E71" s="344">
        <v>71</v>
      </c>
      <c r="F71" s="344"/>
      <c r="G71" s="344"/>
      <c r="H71" s="345"/>
      <c r="I71" s="348" t="s">
        <v>85</v>
      </c>
      <c r="J71" s="349">
        <f t="shared" si="0"/>
        <v>0</v>
      </c>
    </row>
    <row r="72" spans="1:10" s="277" customFormat="1" ht="18" customHeight="1">
      <c r="A72" s="342" t="s">
        <v>233</v>
      </c>
      <c r="B72" s="346"/>
      <c r="C72" s="344">
        <v>54</v>
      </c>
      <c r="D72" s="344">
        <v>54</v>
      </c>
      <c r="E72" s="344"/>
      <c r="F72" s="344"/>
      <c r="G72" s="344"/>
      <c r="H72" s="345"/>
      <c r="I72" s="348" t="s">
        <v>85</v>
      </c>
      <c r="J72" s="349">
        <f aca="true" t="shared" si="1" ref="J72:J135">C72-D72-E72-F72-G72</f>
        <v>0</v>
      </c>
    </row>
    <row r="73" spans="1:10" s="277" customFormat="1" ht="18" customHeight="1">
      <c r="A73" s="342" t="s">
        <v>234</v>
      </c>
      <c r="B73" s="346"/>
      <c r="C73" s="344">
        <v>66</v>
      </c>
      <c r="D73" s="344"/>
      <c r="E73" s="344"/>
      <c r="F73" s="344">
        <v>66</v>
      </c>
      <c r="G73" s="344"/>
      <c r="H73" s="345"/>
      <c r="I73" s="348" t="s">
        <v>85</v>
      </c>
      <c r="J73" s="349">
        <f t="shared" si="1"/>
        <v>0</v>
      </c>
    </row>
    <row r="74" spans="1:10" s="277" customFormat="1" ht="18" customHeight="1">
      <c r="A74" s="342" t="s">
        <v>235</v>
      </c>
      <c r="B74" s="346"/>
      <c r="C74" s="344">
        <v>156</v>
      </c>
      <c r="D74" s="344">
        <v>156</v>
      </c>
      <c r="E74" s="344"/>
      <c r="F74" s="344"/>
      <c r="G74" s="344"/>
      <c r="H74" s="345"/>
      <c r="I74" s="348" t="s">
        <v>85</v>
      </c>
      <c r="J74" s="349">
        <f t="shared" si="1"/>
        <v>0</v>
      </c>
    </row>
    <row r="75" spans="1:10" s="277" customFormat="1" ht="18" customHeight="1">
      <c r="A75" s="342" t="s">
        <v>236</v>
      </c>
      <c r="B75" s="346"/>
      <c r="C75" s="344">
        <v>6</v>
      </c>
      <c r="D75" s="344"/>
      <c r="E75" s="344">
        <v>6</v>
      </c>
      <c r="F75" s="344"/>
      <c r="G75" s="344"/>
      <c r="H75" s="345"/>
      <c r="I75" s="348" t="s">
        <v>85</v>
      </c>
      <c r="J75" s="349">
        <f t="shared" si="1"/>
        <v>0</v>
      </c>
    </row>
    <row r="76" spans="1:10" s="277" customFormat="1" ht="18" customHeight="1" hidden="1">
      <c r="A76" s="342" t="s">
        <v>237</v>
      </c>
      <c r="B76" s="346"/>
      <c r="C76" s="344">
        <v>31</v>
      </c>
      <c r="D76" s="344"/>
      <c r="E76" s="344"/>
      <c r="F76" s="344"/>
      <c r="G76" s="344"/>
      <c r="H76" s="345"/>
      <c r="I76" s="348"/>
      <c r="J76" s="349">
        <f t="shared" si="1"/>
        <v>31</v>
      </c>
    </row>
    <row r="77" spans="1:10" s="277" customFormat="1" ht="18" customHeight="1" hidden="1">
      <c r="A77" s="342" t="s">
        <v>238</v>
      </c>
      <c r="B77" s="343"/>
      <c r="C77" s="344">
        <v>76</v>
      </c>
      <c r="D77" s="344"/>
      <c r="E77" s="344"/>
      <c r="F77" s="344"/>
      <c r="G77" s="344"/>
      <c r="H77" s="345"/>
      <c r="I77" s="348"/>
      <c r="J77" s="349">
        <f t="shared" si="1"/>
        <v>76</v>
      </c>
    </row>
    <row r="78" spans="1:10" s="277" customFormat="1" ht="18" customHeight="1">
      <c r="A78" s="342" t="s">
        <v>239</v>
      </c>
      <c r="B78" s="343"/>
      <c r="C78" s="344">
        <v>101</v>
      </c>
      <c r="D78" s="344">
        <v>101</v>
      </c>
      <c r="E78" s="344"/>
      <c r="F78" s="344"/>
      <c r="G78" s="344"/>
      <c r="H78" s="345"/>
      <c r="I78" s="348" t="s">
        <v>85</v>
      </c>
      <c r="J78" s="349">
        <f t="shared" si="1"/>
        <v>0</v>
      </c>
    </row>
    <row r="79" spans="1:10" s="277" customFormat="1" ht="18" customHeight="1">
      <c r="A79" s="342" t="s">
        <v>240</v>
      </c>
      <c r="B79" s="346"/>
      <c r="C79" s="344">
        <v>104</v>
      </c>
      <c r="D79" s="344">
        <v>104</v>
      </c>
      <c r="E79" s="344"/>
      <c r="F79" s="344"/>
      <c r="G79" s="344"/>
      <c r="H79" s="345"/>
      <c r="I79" s="348" t="s">
        <v>85</v>
      </c>
      <c r="J79" s="349">
        <f t="shared" si="1"/>
        <v>0</v>
      </c>
    </row>
    <row r="80" spans="1:10" s="277" customFormat="1" ht="18" customHeight="1">
      <c r="A80" s="342" t="s">
        <v>241</v>
      </c>
      <c r="B80" s="346"/>
      <c r="C80" s="344">
        <v>62</v>
      </c>
      <c r="D80" s="344"/>
      <c r="E80" s="344">
        <v>62</v>
      </c>
      <c r="F80" s="344"/>
      <c r="G80" s="344"/>
      <c r="H80" s="345"/>
      <c r="I80" s="348" t="s">
        <v>85</v>
      </c>
      <c r="J80" s="349">
        <f t="shared" si="1"/>
        <v>0</v>
      </c>
    </row>
    <row r="81" spans="1:10" s="277" customFormat="1" ht="18" customHeight="1">
      <c r="A81" s="342" t="s">
        <v>242</v>
      </c>
      <c r="B81" s="346"/>
      <c r="C81" s="344">
        <v>101</v>
      </c>
      <c r="D81" s="344"/>
      <c r="E81" s="344"/>
      <c r="F81" s="344">
        <v>101</v>
      </c>
      <c r="G81" s="344"/>
      <c r="H81" s="345"/>
      <c r="I81" s="348" t="s">
        <v>85</v>
      </c>
      <c r="J81" s="349">
        <f t="shared" si="1"/>
        <v>0</v>
      </c>
    </row>
    <row r="82" spans="1:10" s="277" customFormat="1" ht="18" customHeight="1" hidden="1">
      <c r="A82" s="342" t="s">
        <v>243</v>
      </c>
      <c r="B82" s="346"/>
      <c r="C82" s="344">
        <v>23</v>
      </c>
      <c r="D82" s="344"/>
      <c r="E82" s="344"/>
      <c r="F82" s="344"/>
      <c r="G82" s="344"/>
      <c r="H82" s="345"/>
      <c r="I82" s="348"/>
      <c r="J82" s="349">
        <f t="shared" si="1"/>
        <v>23</v>
      </c>
    </row>
    <row r="83" spans="1:10" s="277" customFormat="1" ht="18" customHeight="1" hidden="1">
      <c r="A83" s="348" t="s">
        <v>244</v>
      </c>
      <c r="B83" s="346"/>
      <c r="C83" s="344">
        <v>27</v>
      </c>
      <c r="D83" s="344"/>
      <c r="E83" s="344"/>
      <c r="F83" s="344"/>
      <c r="G83" s="344"/>
      <c r="H83" s="345"/>
      <c r="I83" s="348"/>
      <c r="J83" s="349">
        <f t="shared" si="1"/>
        <v>27</v>
      </c>
    </row>
    <row r="84" spans="1:10" s="277" customFormat="1" ht="18" customHeight="1">
      <c r="A84" s="342" t="s">
        <v>245</v>
      </c>
      <c r="B84" s="346"/>
      <c r="C84" s="344">
        <v>107</v>
      </c>
      <c r="D84" s="344">
        <v>107</v>
      </c>
      <c r="E84" s="344"/>
      <c r="F84" s="344"/>
      <c r="G84" s="344"/>
      <c r="H84" s="345"/>
      <c r="I84" s="348" t="s">
        <v>85</v>
      </c>
      <c r="J84" s="349">
        <f t="shared" si="1"/>
        <v>0</v>
      </c>
    </row>
    <row r="85" spans="1:10" s="277" customFormat="1" ht="18" customHeight="1">
      <c r="A85" s="342" t="s">
        <v>190</v>
      </c>
      <c r="B85" s="346"/>
      <c r="C85" s="344">
        <v>44</v>
      </c>
      <c r="D85" s="344"/>
      <c r="E85" s="344"/>
      <c r="F85" s="344">
        <v>44</v>
      </c>
      <c r="G85" s="344"/>
      <c r="H85" s="345"/>
      <c r="I85" s="348" t="s">
        <v>85</v>
      </c>
      <c r="J85" s="349">
        <f t="shared" si="1"/>
        <v>0</v>
      </c>
    </row>
    <row r="86" spans="1:10" s="277" customFormat="1" ht="18" customHeight="1">
      <c r="A86" s="342" t="s">
        <v>246</v>
      </c>
      <c r="B86" s="346"/>
      <c r="C86" s="344">
        <v>68</v>
      </c>
      <c r="D86" s="344"/>
      <c r="E86" s="344"/>
      <c r="F86" s="344"/>
      <c r="G86" s="344">
        <v>68</v>
      </c>
      <c r="H86" s="345"/>
      <c r="I86" s="348" t="s">
        <v>85</v>
      </c>
      <c r="J86" s="349">
        <f t="shared" si="1"/>
        <v>0</v>
      </c>
    </row>
    <row r="87" spans="1:10" s="277" customFormat="1" ht="18" customHeight="1">
      <c r="A87" s="342" t="s">
        <v>247</v>
      </c>
      <c r="B87" s="346"/>
      <c r="C87" s="344">
        <v>223</v>
      </c>
      <c r="D87" s="344"/>
      <c r="E87" s="344">
        <v>223</v>
      </c>
      <c r="F87" s="344"/>
      <c r="G87" s="344"/>
      <c r="H87" s="345"/>
      <c r="I87" s="348" t="s">
        <v>85</v>
      </c>
      <c r="J87" s="349">
        <f t="shared" si="1"/>
        <v>0</v>
      </c>
    </row>
    <row r="88" spans="1:10" s="277" customFormat="1" ht="18" customHeight="1" hidden="1">
      <c r="A88" s="342" t="s">
        <v>248</v>
      </c>
      <c r="B88" s="346"/>
      <c r="C88" s="344">
        <v>33</v>
      </c>
      <c r="D88" s="344">
        <v>33</v>
      </c>
      <c r="E88" s="344"/>
      <c r="F88" s="344"/>
      <c r="G88" s="344"/>
      <c r="H88" s="345"/>
      <c r="I88" s="348"/>
      <c r="J88" s="349">
        <f t="shared" si="1"/>
        <v>0</v>
      </c>
    </row>
    <row r="89" spans="1:10" s="277" customFormat="1" ht="18" customHeight="1" hidden="1">
      <c r="A89" s="342" t="s">
        <v>249</v>
      </c>
      <c r="B89" s="346"/>
      <c r="C89" s="344">
        <v>56</v>
      </c>
      <c r="D89" s="344">
        <v>56</v>
      </c>
      <c r="E89" s="344"/>
      <c r="F89" s="344"/>
      <c r="G89" s="344"/>
      <c r="H89" s="345"/>
      <c r="I89" s="348"/>
      <c r="J89" s="349">
        <f t="shared" si="1"/>
        <v>0</v>
      </c>
    </row>
    <row r="90" spans="1:10" s="277" customFormat="1" ht="18" customHeight="1" hidden="1">
      <c r="A90" s="342" t="s">
        <v>250</v>
      </c>
      <c r="B90" s="346"/>
      <c r="C90" s="344">
        <v>17</v>
      </c>
      <c r="D90" s="344">
        <v>17</v>
      </c>
      <c r="E90" s="344"/>
      <c r="F90" s="344"/>
      <c r="G90" s="344"/>
      <c r="H90" s="345"/>
      <c r="I90" s="348"/>
      <c r="J90" s="349">
        <f t="shared" si="1"/>
        <v>0</v>
      </c>
    </row>
    <row r="91" spans="1:10" s="277" customFormat="1" ht="18" customHeight="1" hidden="1">
      <c r="A91" s="342" t="s">
        <v>251</v>
      </c>
      <c r="B91" s="346"/>
      <c r="C91" s="344">
        <v>47</v>
      </c>
      <c r="D91" s="344">
        <v>17</v>
      </c>
      <c r="E91" s="344"/>
      <c r="F91" s="344"/>
      <c r="G91" s="344"/>
      <c r="H91" s="345"/>
      <c r="I91" s="348"/>
      <c r="J91" s="349">
        <f t="shared" si="1"/>
        <v>30</v>
      </c>
    </row>
    <row r="92" spans="1:10" s="277" customFormat="1" ht="18" customHeight="1" hidden="1">
      <c r="A92" s="342" t="s">
        <v>252</v>
      </c>
      <c r="B92" s="346"/>
      <c r="C92" s="344">
        <v>30</v>
      </c>
      <c r="D92" s="344">
        <v>1</v>
      </c>
      <c r="E92" s="344"/>
      <c r="F92" s="344"/>
      <c r="G92" s="344"/>
      <c r="H92" s="345"/>
      <c r="I92" s="348"/>
      <c r="J92" s="349">
        <f t="shared" si="1"/>
        <v>29</v>
      </c>
    </row>
    <row r="93" spans="1:10" s="277" customFormat="1" ht="18" customHeight="1">
      <c r="A93" s="342" t="s">
        <v>253</v>
      </c>
      <c r="B93" s="346"/>
      <c r="C93" s="344">
        <v>72</v>
      </c>
      <c r="D93" s="344">
        <v>72</v>
      </c>
      <c r="E93" s="344"/>
      <c r="F93" s="344"/>
      <c r="G93" s="344"/>
      <c r="H93" s="345"/>
      <c r="I93" s="348" t="s">
        <v>85</v>
      </c>
      <c r="J93" s="349">
        <f t="shared" si="1"/>
        <v>0</v>
      </c>
    </row>
    <row r="94" spans="1:10" s="277" customFormat="1" ht="18" customHeight="1">
      <c r="A94" s="342" t="s">
        <v>254</v>
      </c>
      <c r="B94" s="346"/>
      <c r="C94" s="344">
        <v>0</v>
      </c>
      <c r="D94" s="344"/>
      <c r="E94" s="344">
        <v>0</v>
      </c>
      <c r="F94" s="344"/>
      <c r="G94" s="344"/>
      <c r="H94" s="345"/>
      <c r="I94" s="348" t="s">
        <v>85</v>
      </c>
      <c r="J94" s="349">
        <f t="shared" si="1"/>
        <v>0</v>
      </c>
    </row>
    <row r="95" spans="1:10" s="277" customFormat="1" ht="18" customHeight="1" hidden="1">
      <c r="A95" s="342" t="s">
        <v>255</v>
      </c>
      <c r="B95" s="346"/>
      <c r="C95" s="344">
        <v>18</v>
      </c>
      <c r="D95" s="344"/>
      <c r="E95" s="344"/>
      <c r="F95" s="344"/>
      <c r="G95" s="344"/>
      <c r="H95" s="345"/>
      <c r="I95" s="348"/>
      <c r="J95" s="349">
        <f t="shared" si="1"/>
        <v>18</v>
      </c>
    </row>
    <row r="96" spans="1:10" ht="18" customHeight="1" hidden="1">
      <c r="A96" s="348" t="s">
        <v>256</v>
      </c>
      <c r="B96" s="303"/>
      <c r="C96" s="351">
        <v>0</v>
      </c>
      <c r="D96" s="351"/>
      <c r="E96" s="351"/>
      <c r="F96" s="351"/>
      <c r="G96" s="351"/>
      <c r="H96" s="345"/>
      <c r="I96" s="348"/>
      <c r="J96" s="349">
        <f t="shared" si="1"/>
        <v>0</v>
      </c>
    </row>
    <row r="97" spans="1:10" ht="18" customHeight="1">
      <c r="A97" s="342" t="s">
        <v>257</v>
      </c>
      <c r="B97" s="303"/>
      <c r="C97" s="351">
        <v>113</v>
      </c>
      <c r="D97" s="351">
        <v>113</v>
      </c>
      <c r="E97" s="351"/>
      <c r="F97" s="351"/>
      <c r="G97" s="351"/>
      <c r="H97" s="345"/>
      <c r="I97" s="348" t="s">
        <v>85</v>
      </c>
      <c r="J97" s="349">
        <f t="shared" si="1"/>
        <v>0</v>
      </c>
    </row>
    <row r="98" spans="1:10" ht="18" customHeight="1">
      <c r="A98" s="342" t="s">
        <v>258</v>
      </c>
      <c r="B98" s="303"/>
      <c r="C98" s="351">
        <v>132</v>
      </c>
      <c r="D98" s="351"/>
      <c r="E98" s="351"/>
      <c r="F98" s="351"/>
      <c r="G98" s="351">
        <v>132</v>
      </c>
      <c r="H98" s="345"/>
      <c r="I98" s="348" t="s">
        <v>85</v>
      </c>
      <c r="J98" s="349">
        <f t="shared" si="1"/>
        <v>0</v>
      </c>
    </row>
    <row r="99" spans="1:10" ht="18" customHeight="1">
      <c r="A99" s="342" t="s">
        <v>259</v>
      </c>
      <c r="B99" s="303"/>
      <c r="C99" s="351">
        <v>76</v>
      </c>
      <c r="D99" s="351"/>
      <c r="E99" s="351">
        <v>76</v>
      </c>
      <c r="F99" s="351"/>
      <c r="G99" s="351"/>
      <c r="H99" s="345"/>
      <c r="I99" s="348" t="s">
        <v>85</v>
      </c>
      <c r="J99" s="349">
        <f t="shared" si="1"/>
        <v>0</v>
      </c>
    </row>
    <row r="100" spans="1:10" ht="18" customHeight="1">
      <c r="A100" s="342" t="s">
        <v>235</v>
      </c>
      <c r="B100" s="303"/>
      <c r="C100" s="351">
        <v>81</v>
      </c>
      <c r="D100" s="351"/>
      <c r="E100" s="351">
        <v>81</v>
      </c>
      <c r="F100" s="351"/>
      <c r="G100" s="351"/>
      <c r="H100" s="345"/>
      <c r="I100" s="348" t="s">
        <v>85</v>
      </c>
      <c r="J100" s="349">
        <f t="shared" si="1"/>
        <v>0</v>
      </c>
    </row>
    <row r="101" spans="1:10" ht="18" customHeight="1">
      <c r="A101" s="342" t="s">
        <v>260</v>
      </c>
      <c r="B101" s="303"/>
      <c r="C101" s="351">
        <v>50</v>
      </c>
      <c r="D101" s="351"/>
      <c r="E101" s="351"/>
      <c r="F101" s="351">
        <v>50</v>
      </c>
      <c r="G101" s="351"/>
      <c r="H101" s="345"/>
      <c r="I101" s="348" t="s">
        <v>85</v>
      </c>
      <c r="J101" s="349">
        <f t="shared" si="1"/>
        <v>0</v>
      </c>
    </row>
    <row r="102" spans="1:10" ht="18" customHeight="1" hidden="1">
      <c r="A102" s="342" t="s">
        <v>261</v>
      </c>
      <c r="B102" s="303"/>
      <c r="C102" s="351">
        <v>66</v>
      </c>
      <c r="D102" s="351">
        <v>66</v>
      </c>
      <c r="E102" s="351"/>
      <c r="F102" s="351"/>
      <c r="G102" s="351"/>
      <c r="H102" s="345"/>
      <c r="I102" s="348"/>
      <c r="J102" s="349">
        <f t="shared" si="1"/>
        <v>0</v>
      </c>
    </row>
    <row r="103" spans="1:10" ht="18" customHeight="1" hidden="1">
      <c r="A103" s="348" t="s">
        <v>262</v>
      </c>
      <c r="B103" s="303"/>
      <c r="C103" s="351">
        <v>7</v>
      </c>
      <c r="D103" s="351">
        <v>7</v>
      </c>
      <c r="E103" s="351"/>
      <c r="F103" s="351"/>
      <c r="G103" s="351"/>
      <c r="H103" s="345"/>
      <c r="I103" s="348"/>
      <c r="J103" s="349">
        <f t="shared" si="1"/>
        <v>0</v>
      </c>
    </row>
    <row r="104" spans="1:10" ht="18" customHeight="1">
      <c r="A104" s="342" t="s">
        <v>263</v>
      </c>
      <c r="B104" s="303"/>
      <c r="C104" s="351">
        <v>80</v>
      </c>
      <c r="D104" s="351">
        <v>80</v>
      </c>
      <c r="E104" s="351"/>
      <c r="F104" s="351"/>
      <c r="G104" s="351"/>
      <c r="H104" s="345"/>
      <c r="I104" s="348" t="s">
        <v>85</v>
      </c>
      <c r="J104" s="349">
        <f t="shared" si="1"/>
        <v>0</v>
      </c>
    </row>
    <row r="105" spans="1:10" ht="18" customHeight="1">
      <c r="A105" s="342" t="s">
        <v>264</v>
      </c>
      <c r="B105" s="303"/>
      <c r="C105" s="351">
        <v>147</v>
      </c>
      <c r="D105" s="351"/>
      <c r="E105" s="351">
        <v>147</v>
      </c>
      <c r="F105" s="351"/>
      <c r="G105" s="351"/>
      <c r="H105" s="345"/>
      <c r="I105" s="348" t="s">
        <v>85</v>
      </c>
      <c r="J105" s="349">
        <f t="shared" si="1"/>
        <v>0</v>
      </c>
    </row>
    <row r="106" spans="1:10" ht="18" customHeight="1">
      <c r="A106" s="342" t="s">
        <v>265</v>
      </c>
      <c r="B106" s="303"/>
      <c r="C106" s="351">
        <v>0</v>
      </c>
      <c r="D106" s="351"/>
      <c r="E106" s="351">
        <v>0</v>
      </c>
      <c r="F106" s="351"/>
      <c r="G106" s="351"/>
      <c r="H106" s="345"/>
      <c r="I106" s="348" t="s">
        <v>85</v>
      </c>
      <c r="J106" s="349">
        <f t="shared" si="1"/>
        <v>0</v>
      </c>
    </row>
    <row r="107" spans="1:10" ht="18" customHeight="1">
      <c r="A107" s="342" t="s">
        <v>266</v>
      </c>
      <c r="B107" s="303"/>
      <c r="C107" s="351">
        <v>130</v>
      </c>
      <c r="D107" s="351"/>
      <c r="E107" s="351"/>
      <c r="F107" s="351">
        <v>130</v>
      </c>
      <c r="G107" s="351"/>
      <c r="H107" s="345"/>
      <c r="I107" s="348" t="s">
        <v>85</v>
      </c>
      <c r="J107" s="349">
        <f t="shared" si="1"/>
        <v>0</v>
      </c>
    </row>
    <row r="108" spans="1:10" ht="18" customHeight="1">
      <c r="A108" s="342" t="s">
        <v>267</v>
      </c>
      <c r="B108" s="303"/>
      <c r="C108" s="351">
        <v>170</v>
      </c>
      <c r="D108" s="351"/>
      <c r="E108" s="351"/>
      <c r="F108" s="351"/>
      <c r="G108" s="351">
        <v>170</v>
      </c>
      <c r="H108" s="345"/>
      <c r="I108" s="348" t="s">
        <v>85</v>
      </c>
      <c r="J108" s="349">
        <f t="shared" si="1"/>
        <v>0</v>
      </c>
    </row>
    <row r="109" spans="1:10" ht="18" customHeight="1" hidden="1">
      <c r="A109" s="342" t="s">
        <v>268</v>
      </c>
      <c r="B109" s="303"/>
      <c r="C109" s="351">
        <v>0</v>
      </c>
      <c r="D109" s="351"/>
      <c r="E109" s="351"/>
      <c r="F109" s="351"/>
      <c r="G109" s="351"/>
      <c r="H109" s="345"/>
      <c r="I109" s="348"/>
      <c r="J109" s="349">
        <f t="shared" si="1"/>
        <v>0</v>
      </c>
    </row>
    <row r="110" spans="1:10" ht="18" customHeight="1" hidden="1">
      <c r="A110" s="348" t="s">
        <v>269</v>
      </c>
      <c r="B110" s="303"/>
      <c r="C110" s="351">
        <v>47</v>
      </c>
      <c r="D110" s="351">
        <v>47</v>
      </c>
      <c r="E110" s="351"/>
      <c r="F110" s="351"/>
      <c r="G110" s="351"/>
      <c r="H110" s="345"/>
      <c r="I110" s="348"/>
      <c r="J110" s="349">
        <f t="shared" si="1"/>
        <v>0</v>
      </c>
    </row>
    <row r="111" spans="1:10" s="332" customFormat="1" ht="18" customHeight="1">
      <c r="A111" s="352" t="s">
        <v>270</v>
      </c>
      <c r="B111" s="353"/>
      <c r="C111" s="354">
        <v>111</v>
      </c>
      <c r="D111" s="354">
        <v>111</v>
      </c>
      <c r="E111" s="354"/>
      <c r="F111" s="354"/>
      <c r="G111" s="354"/>
      <c r="H111" s="355"/>
      <c r="I111" s="348" t="s">
        <v>85</v>
      </c>
      <c r="J111" s="356">
        <f t="shared" si="1"/>
        <v>0</v>
      </c>
    </row>
    <row r="112" spans="1:10" ht="18" customHeight="1">
      <c r="A112" s="342" t="s">
        <v>271</v>
      </c>
      <c r="B112" s="303"/>
      <c r="C112" s="351">
        <v>120</v>
      </c>
      <c r="D112" s="351"/>
      <c r="E112" s="351">
        <v>120</v>
      </c>
      <c r="F112" s="351"/>
      <c r="G112" s="351"/>
      <c r="H112" s="345"/>
      <c r="I112" s="348" t="s">
        <v>85</v>
      </c>
      <c r="J112" s="349">
        <f t="shared" si="1"/>
        <v>0</v>
      </c>
    </row>
    <row r="113" spans="1:10" ht="18" customHeight="1">
      <c r="A113" s="342" t="s">
        <v>272</v>
      </c>
      <c r="B113" s="303"/>
      <c r="C113" s="351">
        <v>106</v>
      </c>
      <c r="D113" s="351"/>
      <c r="E113" s="351"/>
      <c r="F113" s="351"/>
      <c r="G113" s="351">
        <v>106</v>
      </c>
      <c r="H113" s="345"/>
      <c r="I113" s="348" t="s">
        <v>85</v>
      </c>
      <c r="J113" s="349">
        <f t="shared" si="1"/>
        <v>0</v>
      </c>
    </row>
    <row r="114" spans="1:10" ht="18" customHeight="1">
      <c r="A114" s="342" t="s">
        <v>273</v>
      </c>
      <c r="B114" s="303"/>
      <c r="C114" s="351">
        <v>90</v>
      </c>
      <c r="D114" s="351"/>
      <c r="E114" s="351"/>
      <c r="F114" s="351">
        <v>90</v>
      </c>
      <c r="G114" s="351"/>
      <c r="H114" s="345"/>
      <c r="I114" s="348" t="s">
        <v>85</v>
      </c>
      <c r="J114" s="349">
        <f t="shared" si="1"/>
        <v>0</v>
      </c>
    </row>
    <row r="115" spans="1:10" ht="18" customHeight="1" hidden="1">
      <c r="A115" s="348" t="s">
        <v>274</v>
      </c>
      <c r="B115" s="303"/>
      <c r="C115" s="351">
        <v>71</v>
      </c>
      <c r="D115" s="351">
        <v>71</v>
      </c>
      <c r="E115" s="351"/>
      <c r="F115" s="351"/>
      <c r="G115" s="351"/>
      <c r="H115" s="345"/>
      <c r="I115" s="348"/>
      <c r="J115" s="349">
        <f t="shared" si="1"/>
        <v>0</v>
      </c>
    </row>
    <row r="116" spans="1:10" ht="18" customHeight="1">
      <c r="A116" s="342" t="s">
        <v>275</v>
      </c>
      <c r="B116" s="303"/>
      <c r="C116" s="351">
        <v>158</v>
      </c>
      <c r="D116" s="351">
        <v>158</v>
      </c>
      <c r="E116" s="351"/>
      <c r="F116" s="351"/>
      <c r="G116" s="351"/>
      <c r="H116" s="345"/>
      <c r="I116" s="348" t="s">
        <v>85</v>
      </c>
      <c r="J116" s="349">
        <f t="shared" si="1"/>
        <v>0</v>
      </c>
    </row>
    <row r="117" spans="1:10" ht="18" customHeight="1">
      <c r="A117" s="342" t="s">
        <v>276</v>
      </c>
      <c r="B117" s="303"/>
      <c r="C117" s="351">
        <v>154</v>
      </c>
      <c r="D117" s="351"/>
      <c r="E117" s="351">
        <v>154</v>
      </c>
      <c r="F117" s="351"/>
      <c r="G117" s="351"/>
      <c r="H117" s="345"/>
      <c r="I117" s="348" t="s">
        <v>85</v>
      </c>
      <c r="J117" s="349">
        <f t="shared" si="1"/>
        <v>0</v>
      </c>
    </row>
    <row r="118" spans="1:10" ht="18" customHeight="1">
      <c r="A118" s="342" t="s">
        <v>277</v>
      </c>
      <c r="B118" s="303"/>
      <c r="C118" s="351">
        <v>77</v>
      </c>
      <c r="D118" s="351"/>
      <c r="E118" s="351">
        <v>77</v>
      </c>
      <c r="F118" s="351"/>
      <c r="G118" s="351"/>
      <c r="H118" s="345"/>
      <c r="I118" s="348" t="s">
        <v>85</v>
      </c>
      <c r="J118" s="349">
        <f t="shared" si="1"/>
        <v>0</v>
      </c>
    </row>
    <row r="119" spans="1:10" ht="18" customHeight="1">
      <c r="A119" s="342" t="s">
        <v>278</v>
      </c>
      <c r="B119" s="303"/>
      <c r="C119" s="351">
        <v>52</v>
      </c>
      <c r="D119" s="351"/>
      <c r="E119" s="351"/>
      <c r="F119" s="351"/>
      <c r="G119" s="351">
        <v>52</v>
      </c>
      <c r="H119" s="345"/>
      <c r="I119" s="348" t="s">
        <v>85</v>
      </c>
      <c r="J119" s="349">
        <f t="shared" si="1"/>
        <v>0</v>
      </c>
    </row>
    <row r="120" spans="1:10" ht="18" customHeight="1">
      <c r="A120" s="342" t="s">
        <v>279</v>
      </c>
      <c r="B120" s="303"/>
      <c r="C120" s="351">
        <v>56</v>
      </c>
      <c r="D120" s="351"/>
      <c r="E120" s="351"/>
      <c r="F120" s="351">
        <v>56</v>
      </c>
      <c r="G120" s="351"/>
      <c r="H120" s="345"/>
      <c r="I120" s="348" t="s">
        <v>85</v>
      </c>
      <c r="J120" s="349">
        <f t="shared" si="1"/>
        <v>0</v>
      </c>
    </row>
    <row r="121" spans="1:10" ht="18" customHeight="1" hidden="1">
      <c r="A121" s="348" t="s">
        <v>280</v>
      </c>
      <c r="B121" s="303"/>
      <c r="C121" s="351">
        <v>3</v>
      </c>
      <c r="D121" s="351">
        <v>3</v>
      </c>
      <c r="E121" s="351"/>
      <c r="F121" s="351"/>
      <c r="G121" s="351"/>
      <c r="H121" s="345"/>
      <c r="I121" s="348"/>
      <c r="J121" s="349">
        <f t="shared" si="1"/>
        <v>0</v>
      </c>
    </row>
    <row r="122" spans="1:10" ht="18" customHeight="1">
      <c r="A122" s="342" t="s">
        <v>281</v>
      </c>
      <c r="B122" s="303"/>
      <c r="C122" s="351">
        <v>164</v>
      </c>
      <c r="D122" s="351"/>
      <c r="E122" s="351"/>
      <c r="F122" s="351"/>
      <c r="G122" s="351">
        <v>164</v>
      </c>
      <c r="H122" s="345"/>
      <c r="I122" s="348" t="s">
        <v>85</v>
      </c>
      <c r="J122" s="349">
        <f t="shared" si="1"/>
        <v>0</v>
      </c>
    </row>
    <row r="123" spans="1:10" ht="18" customHeight="1">
      <c r="A123" s="342" t="s">
        <v>282</v>
      </c>
      <c r="B123" s="303"/>
      <c r="C123" s="351">
        <v>56</v>
      </c>
      <c r="D123" s="351">
        <v>56</v>
      </c>
      <c r="E123" s="351"/>
      <c r="F123" s="351"/>
      <c r="G123" s="351"/>
      <c r="H123" s="345"/>
      <c r="I123" s="348" t="s">
        <v>85</v>
      </c>
      <c r="J123" s="349">
        <f t="shared" si="1"/>
        <v>0</v>
      </c>
    </row>
    <row r="124" spans="1:10" s="277" customFormat="1" ht="18" customHeight="1">
      <c r="A124" s="342" t="s">
        <v>283</v>
      </c>
      <c r="B124" s="303"/>
      <c r="C124" s="351">
        <v>48</v>
      </c>
      <c r="D124" s="351"/>
      <c r="E124" s="351"/>
      <c r="F124" s="351">
        <v>48</v>
      </c>
      <c r="G124" s="351"/>
      <c r="H124" s="345"/>
      <c r="I124" s="348" t="s">
        <v>85</v>
      </c>
      <c r="J124" s="349">
        <f t="shared" si="1"/>
        <v>0</v>
      </c>
    </row>
    <row r="125" spans="1:10" ht="18" customHeight="1">
      <c r="A125" s="342" t="s">
        <v>284</v>
      </c>
      <c r="B125" s="303"/>
      <c r="C125" s="351">
        <v>45</v>
      </c>
      <c r="D125" s="351"/>
      <c r="E125" s="351">
        <v>45</v>
      </c>
      <c r="F125" s="351"/>
      <c r="G125" s="351"/>
      <c r="H125" s="345"/>
      <c r="I125" s="348" t="s">
        <v>85</v>
      </c>
      <c r="J125" s="349">
        <f t="shared" si="1"/>
        <v>0</v>
      </c>
    </row>
    <row r="126" spans="1:10" ht="18" customHeight="1">
      <c r="A126" s="342" t="s">
        <v>285</v>
      </c>
      <c r="B126" s="303"/>
      <c r="C126" s="351">
        <v>19</v>
      </c>
      <c r="D126" s="351"/>
      <c r="E126" s="351">
        <v>19</v>
      </c>
      <c r="F126" s="351"/>
      <c r="G126" s="351"/>
      <c r="H126" s="345"/>
      <c r="I126" s="348" t="s">
        <v>85</v>
      </c>
      <c r="J126" s="349">
        <f t="shared" si="1"/>
        <v>0</v>
      </c>
    </row>
    <row r="127" spans="1:10" ht="18" customHeight="1" hidden="1">
      <c r="A127" s="348" t="s">
        <v>286</v>
      </c>
      <c r="B127" s="303"/>
      <c r="C127" s="351">
        <v>88</v>
      </c>
      <c r="D127" s="351">
        <v>88</v>
      </c>
      <c r="E127" s="351"/>
      <c r="F127" s="351"/>
      <c r="G127" s="351"/>
      <c r="H127" s="345"/>
      <c r="I127" s="348"/>
      <c r="J127" s="349">
        <f t="shared" si="1"/>
        <v>0</v>
      </c>
    </row>
    <row r="128" spans="1:10" ht="18" customHeight="1">
      <c r="A128" s="342" t="s">
        <v>287</v>
      </c>
      <c r="B128" s="303"/>
      <c r="C128" s="351">
        <v>50</v>
      </c>
      <c r="D128" s="351"/>
      <c r="E128" s="351"/>
      <c r="F128" s="351">
        <v>50</v>
      </c>
      <c r="G128" s="351"/>
      <c r="H128" s="345"/>
      <c r="I128" s="348" t="s">
        <v>85</v>
      </c>
      <c r="J128" s="349">
        <f t="shared" si="1"/>
        <v>0</v>
      </c>
    </row>
    <row r="129" spans="1:10" ht="18" customHeight="1">
      <c r="A129" s="342" t="s">
        <v>288</v>
      </c>
      <c r="B129" s="303"/>
      <c r="C129" s="351">
        <v>80</v>
      </c>
      <c r="D129" s="351">
        <v>80</v>
      </c>
      <c r="E129" s="351"/>
      <c r="F129" s="351"/>
      <c r="G129" s="351"/>
      <c r="H129" s="345"/>
      <c r="I129" s="348" t="s">
        <v>85</v>
      </c>
      <c r="J129" s="349">
        <f t="shared" si="1"/>
        <v>0</v>
      </c>
    </row>
    <row r="130" spans="1:10" ht="18" customHeight="1">
      <c r="A130" s="342" t="s">
        <v>289</v>
      </c>
      <c r="B130" s="303"/>
      <c r="C130" s="351">
        <v>29</v>
      </c>
      <c r="D130" s="351"/>
      <c r="E130" s="351"/>
      <c r="F130" s="351"/>
      <c r="G130" s="351">
        <v>29</v>
      </c>
      <c r="H130" s="345"/>
      <c r="I130" s="348" t="s">
        <v>85</v>
      </c>
      <c r="J130" s="349">
        <f t="shared" si="1"/>
        <v>0</v>
      </c>
    </row>
    <row r="131" spans="1:10" ht="18" customHeight="1">
      <c r="A131" s="342" t="s">
        <v>290</v>
      </c>
      <c r="B131" s="303"/>
      <c r="C131" s="351">
        <v>91</v>
      </c>
      <c r="D131" s="351"/>
      <c r="E131" s="351">
        <v>91</v>
      </c>
      <c r="F131" s="351"/>
      <c r="G131" s="351"/>
      <c r="H131" s="345"/>
      <c r="I131" s="348" t="s">
        <v>85</v>
      </c>
      <c r="J131" s="349">
        <f t="shared" si="1"/>
        <v>0</v>
      </c>
    </row>
    <row r="132" spans="1:10" ht="18" customHeight="1" hidden="1">
      <c r="A132" s="348" t="s">
        <v>291</v>
      </c>
      <c r="B132" s="303"/>
      <c r="C132" s="351">
        <v>0</v>
      </c>
      <c r="D132" s="351"/>
      <c r="E132" s="351"/>
      <c r="F132" s="351"/>
      <c r="G132" s="351"/>
      <c r="H132" s="345"/>
      <c r="I132" s="348"/>
      <c r="J132" s="349">
        <f t="shared" si="1"/>
        <v>0</v>
      </c>
    </row>
    <row r="133" spans="1:10" ht="18" customHeight="1">
      <c r="A133" s="342" t="s">
        <v>292</v>
      </c>
      <c r="B133" s="303"/>
      <c r="C133" s="351">
        <v>107</v>
      </c>
      <c r="D133" s="351"/>
      <c r="E133" s="351"/>
      <c r="F133" s="351">
        <v>107</v>
      </c>
      <c r="G133" s="351"/>
      <c r="H133" s="345"/>
      <c r="I133" s="348" t="s">
        <v>85</v>
      </c>
      <c r="J133" s="349">
        <f t="shared" si="1"/>
        <v>0</v>
      </c>
    </row>
    <row r="134" spans="1:10" ht="18" customHeight="1">
      <c r="A134" s="342" t="s">
        <v>293</v>
      </c>
      <c r="B134" s="303"/>
      <c r="C134" s="351">
        <v>162</v>
      </c>
      <c r="D134" s="351">
        <v>162</v>
      </c>
      <c r="E134" s="351"/>
      <c r="F134" s="351"/>
      <c r="G134" s="351"/>
      <c r="H134" s="345"/>
      <c r="I134" s="348" t="s">
        <v>85</v>
      </c>
      <c r="J134" s="349">
        <f t="shared" si="1"/>
        <v>0</v>
      </c>
    </row>
    <row r="135" spans="1:10" ht="18" customHeight="1">
      <c r="A135" s="342" t="s">
        <v>294</v>
      </c>
      <c r="B135" s="303"/>
      <c r="C135" s="351">
        <v>180</v>
      </c>
      <c r="D135" s="351"/>
      <c r="E135" s="351"/>
      <c r="F135" s="351"/>
      <c r="G135" s="351">
        <v>180</v>
      </c>
      <c r="H135" s="345"/>
      <c r="I135" s="348" t="s">
        <v>85</v>
      </c>
      <c r="J135" s="349">
        <f t="shared" si="1"/>
        <v>0</v>
      </c>
    </row>
    <row r="136" spans="1:10" ht="18" customHeight="1">
      <c r="A136" s="342" t="s">
        <v>295</v>
      </c>
      <c r="B136" s="303"/>
      <c r="C136" s="351">
        <v>70</v>
      </c>
      <c r="D136" s="351">
        <v>70</v>
      </c>
      <c r="E136" s="351"/>
      <c r="F136" s="351"/>
      <c r="G136" s="351"/>
      <c r="H136" s="345"/>
      <c r="I136" s="348" t="s">
        <v>85</v>
      </c>
      <c r="J136" s="349">
        <f>C136-D136-E136-F136-G136</f>
        <v>0</v>
      </c>
    </row>
    <row r="137" spans="1:10" ht="18" customHeight="1">
      <c r="A137" s="342" t="s">
        <v>296</v>
      </c>
      <c r="B137" s="303"/>
      <c r="C137" s="351">
        <v>113</v>
      </c>
      <c r="D137" s="351">
        <v>113</v>
      </c>
      <c r="E137" s="351"/>
      <c r="F137" s="351"/>
      <c r="G137" s="351"/>
      <c r="H137" s="345"/>
      <c r="I137" s="348" t="s">
        <v>85</v>
      </c>
      <c r="J137" s="349">
        <f>C137-D137-E137-F137-G137</f>
        <v>0</v>
      </c>
    </row>
    <row r="138" spans="1:10" ht="18" customHeight="1">
      <c r="A138" s="342" t="s">
        <v>297</v>
      </c>
      <c r="B138" s="303"/>
      <c r="C138" s="351">
        <v>105</v>
      </c>
      <c r="D138" s="351">
        <v>105</v>
      </c>
      <c r="E138" s="351"/>
      <c r="F138" s="351"/>
      <c r="G138" s="351"/>
      <c r="H138" s="345"/>
      <c r="I138" s="348" t="s">
        <v>85</v>
      </c>
      <c r="J138" s="349">
        <f>C138-D138-E138-F138-G138</f>
        <v>0</v>
      </c>
    </row>
    <row r="139" spans="1:10" ht="18" customHeight="1">
      <c r="A139" s="342" t="s">
        <v>298</v>
      </c>
      <c r="B139" s="303"/>
      <c r="C139" s="351">
        <v>47</v>
      </c>
      <c r="D139" s="351"/>
      <c r="E139" s="351">
        <v>47</v>
      </c>
      <c r="F139" s="351"/>
      <c r="G139" s="351"/>
      <c r="H139" s="345"/>
      <c r="I139" s="348" t="s">
        <v>85</v>
      </c>
      <c r="J139" s="349">
        <f>C139-D139-E139-F139-G139</f>
        <v>0</v>
      </c>
    </row>
    <row r="140" spans="1:10" ht="18" customHeight="1">
      <c r="A140" s="342" t="s">
        <v>299</v>
      </c>
      <c r="B140" s="303"/>
      <c r="C140" s="351">
        <v>109</v>
      </c>
      <c r="D140" s="351"/>
      <c r="E140" s="351"/>
      <c r="F140" s="351">
        <v>109</v>
      </c>
      <c r="G140" s="351"/>
      <c r="H140" s="345"/>
      <c r="I140" s="348" t="s">
        <v>85</v>
      </c>
      <c r="J140" s="349">
        <f>C140-D140-E140-F140-G140</f>
        <v>0</v>
      </c>
    </row>
    <row r="164" spans="1:9" s="277" customFormat="1" ht="21.75" customHeight="1">
      <c r="A164" s="423" t="s">
        <v>300</v>
      </c>
      <c r="B164" s="423"/>
      <c r="C164" s="423"/>
      <c r="D164" s="423"/>
      <c r="E164" s="423"/>
      <c r="F164" s="423"/>
      <c r="G164" s="423"/>
      <c r="H164" s="423"/>
      <c r="I164" s="357"/>
    </row>
  </sheetData>
  <sheetProtection/>
  <mergeCells count="7">
    <mergeCell ref="A2:H2"/>
    <mergeCell ref="A3:H3"/>
    <mergeCell ref="D4:G4"/>
    <mergeCell ref="A164:H164"/>
    <mergeCell ref="A4:A5"/>
    <mergeCell ref="B4:B5"/>
    <mergeCell ref="C4:C5"/>
  </mergeCells>
  <printOptions horizontalCentered="1"/>
  <pageMargins left="0.79" right="0.79" top="0.79" bottom="0.79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R53"/>
  <sheetViews>
    <sheetView showZero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1" sqref="J31"/>
    </sheetView>
  </sheetViews>
  <sheetFormatPr defaultColWidth="11.875" defaultRowHeight="13.5"/>
  <cols>
    <col min="1" max="1" width="11.875" style="305" customWidth="1"/>
    <col min="2" max="2" width="11.25390625" style="306" customWidth="1"/>
    <col min="3" max="5" width="10.125" style="307" customWidth="1"/>
    <col min="6" max="6" width="11.875" style="307" customWidth="1"/>
    <col min="7" max="7" width="13.75390625" style="307" customWidth="1"/>
    <col min="8" max="8" width="13.625" style="307" customWidth="1"/>
    <col min="9" max="16" width="11.875" style="307" customWidth="1"/>
    <col min="17" max="17" width="13.125" style="307" customWidth="1"/>
    <col min="18" max="16384" width="11.875" style="307" customWidth="1"/>
  </cols>
  <sheetData>
    <row r="2" spans="1:16" ht="18.75" customHeight="1">
      <c r="A2" s="425" t="s">
        <v>301</v>
      </c>
      <c r="B2" s="426"/>
      <c r="C2" s="425"/>
      <c r="D2" s="425"/>
      <c r="E2" s="425"/>
      <c r="F2" s="425"/>
      <c r="G2" s="425"/>
      <c r="K2" s="425" t="s">
        <v>302</v>
      </c>
      <c r="L2" s="425"/>
      <c r="M2" s="425"/>
      <c r="N2" s="425"/>
      <c r="O2" s="425"/>
      <c r="P2" s="425"/>
    </row>
    <row r="3" spans="1:16" ht="18.75">
      <c r="A3" s="427" t="s">
        <v>155</v>
      </c>
      <c r="B3" s="428"/>
      <c r="C3" s="427"/>
      <c r="D3" s="427"/>
      <c r="E3" s="427"/>
      <c r="F3" s="427"/>
      <c r="G3" s="427"/>
      <c r="K3" s="429" t="s">
        <v>155</v>
      </c>
      <c r="L3" s="429"/>
      <c r="M3" s="429"/>
      <c r="N3" s="429"/>
      <c r="O3" s="429"/>
      <c r="P3" s="429"/>
    </row>
    <row r="4" spans="1:18" ht="27" customHeight="1">
      <c r="A4" s="437" t="s">
        <v>156</v>
      </c>
      <c r="B4" s="438" t="s">
        <v>168</v>
      </c>
      <c r="C4" s="430" t="s">
        <v>303</v>
      </c>
      <c r="D4" s="430"/>
      <c r="E4" s="430"/>
      <c r="F4" s="430"/>
      <c r="G4" s="309" t="s">
        <v>160</v>
      </c>
      <c r="H4" s="310"/>
      <c r="I4" s="310"/>
      <c r="K4" s="437" t="s">
        <v>156</v>
      </c>
      <c r="L4" s="430" t="s">
        <v>168</v>
      </c>
      <c r="M4" s="431" t="s">
        <v>303</v>
      </c>
      <c r="N4" s="432"/>
      <c r="O4" s="432"/>
      <c r="P4" s="433"/>
      <c r="Q4" s="328" t="s">
        <v>160</v>
      </c>
      <c r="R4" s="307" t="s">
        <v>304</v>
      </c>
    </row>
    <row r="5" spans="1:17" ht="13.5">
      <c r="A5" s="437"/>
      <c r="B5" s="438"/>
      <c r="C5" s="308" t="s">
        <v>161</v>
      </c>
      <c r="D5" s="308" t="s">
        <v>162</v>
      </c>
      <c r="E5" s="308" t="s">
        <v>163</v>
      </c>
      <c r="F5" s="308" t="s">
        <v>164</v>
      </c>
      <c r="G5" s="308" t="s">
        <v>165</v>
      </c>
      <c r="H5" s="310" t="s">
        <v>129</v>
      </c>
      <c r="I5" s="310" t="s">
        <v>304</v>
      </c>
      <c r="K5" s="437"/>
      <c r="L5" s="430"/>
      <c r="M5" s="308" t="s">
        <v>161</v>
      </c>
      <c r="N5" s="308" t="s">
        <v>162</v>
      </c>
      <c r="O5" s="308" t="s">
        <v>163</v>
      </c>
      <c r="P5" s="308" t="s">
        <v>164</v>
      </c>
      <c r="Q5" s="308" t="s">
        <v>165</v>
      </c>
    </row>
    <row r="6" spans="1:18" ht="13.5">
      <c r="A6" s="311" t="s">
        <v>168</v>
      </c>
      <c r="B6" s="312" t="s">
        <v>305</v>
      </c>
      <c r="C6" s="313">
        <f>SUM(C7:C52)</f>
        <v>804</v>
      </c>
      <c r="D6" s="313">
        <f>SUM(D7:D52)</f>
        <v>0</v>
      </c>
      <c r="E6" s="313">
        <f>SUM(E7:E52)</f>
        <v>0</v>
      </c>
      <c r="F6" s="314"/>
      <c r="G6" s="314"/>
      <c r="H6" s="310"/>
      <c r="I6" s="310">
        <v>563</v>
      </c>
      <c r="K6" s="322" t="s">
        <v>168</v>
      </c>
      <c r="L6" s="322">
        <f>SUM(L7:L8)</f>
        <v>8375</v>
      </c>
      <c r="M6" s="322">
        <f>SUM(M7:M8)</f>
        <v>3010</v>
      </c>
      <c r="N6" s="322">
        <f>SUM(N7:N8)</f>
        <v>1840</v>
      </c>
      <c r="O6" s="322">
        <f>SUM(O7:O8)</f>
        <v>1513</v>
      </c>
      <c r="P6" s="322">
        <f>SUM(P7:P8)</f>
        <v>1449</v>
      </c>
      <c r="Q6" s="329">
        <v>0</v>
      </c>
      <c r="R6" s="307">
        <v>0</v>
      </c>
    </row>
    <row r="7" spans="1:17" s="304" customFormat="1" ht="12">
      <c r="A7" s="315" t="s">
        <v>171</v>
      </c>
      <c r="B7" s="316">
        <v>21</v>
      </c>
      <c r="C7" s="317">
        <v>21</v>
      </c>
      <c r="D7" s="182"/>
      <c r="E7" s="182"/>
      <c r="F7" s="182"/>
      <c r="G7" s="182"/>
      <c r="H7" s="318"/>
      <c r="I7" s="318">
        <f>B7-C7</f>
        <v>0</v>
      </c>
      <c r="K7" s="323" t="s">
        <v>85</v>
      </c>
      <c r="L7" s="323">
        <v>7008</v>
      </c>
      <c r="M7" s="324">
        <v>2206</v>
      </c>
      <c r="N7" s="324">
        <v>1840</v>
      </c>
      <c r="O7" s="324">
        <v>1513</v>
      </c>
      <c r="P7" s="324">
        <v>1449</v>
      </c>
      <c r="Q7" s="233">
        <v>0</v>
      </c>
    </row>
    <row r="8" spans="1:18" s="304" customFormat="1" ht="12">
      <c r="A8" s="315" t="s">
        <v>172</v>
      </c>
      <c r="B8" s="316">
        <v>4</v>
      </c>
      <c r="C8" s="317"/>
      <c r="D8" s="182"/>
      <c r="E8" s="182"/>
      <c r="F8" s="182"/>
      <c r="G8" s="182"/>
      <c r="H8" s="318"/>
      <c r="I8" s="318">
        <f aca="true" t="shared" si="0" ref="I8:I52">B8-C8</f>
        <v>4</v>
      </c>
      <c r="K8" s="323" t="s">
        <v>306</v>
      </c>
      <c r="L8" s="323">
        <v>1367</v>
      </c>
      <c r="M8" s="324">
        <v>804</v>
      </c>
      <c r="N8" s="324"/>
      <c r="O8" s="324"/>
      <c r="P8" s="324">
        <v>0</v>
      </c>
      <c r="Q8" s="233">
        <v>0</v>
      </c>
      <c r="R8" s="304">
        <v>563</v>
      </c>
    </row>
    <row r="9" spans="1:17" s="304" customFormat="1" ht="12">
      <c r="A9" s="315" t="s">
        <v>179</v>
      </c>
      <c r="B9" s="316">
        <v>60</v>
      </c>
      <c r="C9" s="317">
        <v>60</v>
      </c>
      <c r="D9" s="182"/>
      <c r="E9" s="182"/>
      <c r="F9" s="182"/>
      <c r="G9" s="182"/>
      <c r="H9" s="318"/>
      <c r="I9" s="318">
        <f t="shared" si="0"/>
        <v>0</v>
      </c>
      <c r="K9" s="434" t="s">
        <v>307</v>
      </c>
      <c r="L9" s="434"/>
      <c r="M9" s="434"/>
      <c r="N9" s="434"/>
      <c r="O9" s="434"/>
      <c r="P9" s="434"/>
      <c r="Q9" s="434"/>
    </row>
    <row r="10" spans="1:17" s="304" customFormat="1" ht="12">
      <c r="A10" s="315" t="s">
        <v>180</v>
      </c>
      <c r="B10" s="316">
        <v>76</v>
      </c>
      <c r="C10" s="317">
        <v>76</v>
      </c>
      <c r="D10" s="182"/>
      <c r="E10" s="182"/>
      <c r="F10" s="182"/>
      <c r="G10" s="182"/>
      <c r="H10" s="318"/>
      <c r="I10" s="318">
        <f t="shared" si="0"/>
        <v>0</v>
      </c>
      <c r="K10" s="325"/>
      <c r="L10" s="326"/>
      <c r="M10" s="326"/>
      <c r="N10" s="326"/>
      <c r="O10" s="326"/>
      <c r="P10" s="326"/>
      <c r="Q10" s="330"/>
    </row>
    <row r="11" spans="1:17" s="304" customFormat="1" ht="12">
      <c r="A11" s="179" t="s">
        <v>181</v>
      </c>
      <c r="B11" s="316">
        <v>4</v>
      </c>
      <c r="C11" s="317"/>
      <c r="D11" s="182"/>
      <c r="E11" s="182"/>
      <c r="F11" s="182"/>
      <c r="G11" s="182"/>
      <c r="H11" s="318"/>
      <c r="I11" s="318">
        <f t="shared" si="0"/>
        <v>4</v>
      </c>
      <c r="K11" s="325"/>
      <c r="L11" s="326"/>
      <c r="M11" s="326"/>
      <c r="N11" s="326"/>
      <c r="O11" s="326"/>
      <c r="P11" s="326"/>
      <c r="Q11" s="330"/>
    </row>
    <row r="12" spans="1:9" s="304" customFormat="1" ht="12">
      <c r="A12" s="315" t="s">
        <v>186</v>
      </c>
      <c r="B12" s="316" t="s">
        <v>308</v>
      </c>
      <c r="C12" s="317"/>
      <c r="D12" s="182"/>
      <c r="E12" s="182"/>
      <c r="F12" s="182"/>
      <c r="G12" s="182"/>
      <c r="H12" s="318" t="s">
        <v>309</v>
      </c>
      <c r="I12" s="318">
        <f t="shared" si="0"/>
        <v>0</v>
      </c>
    </row>
    <row r="13" spans="1:9" s="304" customFormat="1" ht="12">
      <c r="A13" s="315" t="s">
        <v>187</v>
      </c>
      <c r="B13" s="316" t="s">
        <v>308</v>
      </c>
      <c r="C13" s="317"/>
      <c r="D13" s="182"/>
      <c r="E13" s="182"/>
      <c r="F13" s="182"/>
      <c r="G13" s="182"/>
      <c r="H13" s="318" t="s">
        <v>309</v>
      </c>
      <c r="I13" s="318">
        <f t="shared" si="0"/>
        <v>0</v>
      </c>
    </row>
    <row r="14" spans="1:9" s="304" customFormat="1" ht="12">
      <c r="A14" s="179" t="s">
        <v>188</v>
      </c>
      <c r="B14" s="316">
        <v>11</v>
      </c>
      <c r="C14" s="317"/>
      <c r="D14" s="182"/>
      <c r="E14" s="182"/>
      <c r="F14" s="182"/>
      <c r="G14" s="182"/>
      <c r="H14" s="318"/>
      <c r="I14" s="318">
        <f t="shared" si="0"/>
        <v>11</v>
      </c>
    </row>
    <row r="15" spans="1:9" s="304" customFormat="1" ht="12">
      <c r="A15" s="179" t="s">
        <v>195</v>
      </c>
      <c r="B15" s="316">
        <v>3</v>
      </c>
      <c r="C15" s="317">
        <v>3</v>
      </c>
      <c r="D15" s="182"/>
      <c r="E15" s="182"/>
      <c r="F15" s="182"/>
      <c r="G15" s="182"/>
      <c r="H15" s="318"/>
      <c r="I15" s="318">
        <f t="shared" si="0"/>
        <v>0</v>
      </c>
    </row>
    <row r="16" spans="1:9" s="304" customFormat="1" ht="12">
      <c r="A16" s="315" t="s">
        <v>199</v>
      </c>
      <c r="B16" s="316">
        <v>47</v>
      </c>
      <c r="C16" s="317"/>
      <c r="D16" s="182"/>
      <c r="E16" s="182"/>
      <c r="F16" s="182"/>
      <c r="G16" s="182"/>
      <c r="H16" s="318"/>
      <c r="I16" s="318">
        <f t="shared" si="0"/>
        <v>47</v>
      </c>
    </row>
    <row r="17" spans="1:9" s="304" customFormat="1" ht="12">
      <c r="A17" s="315" t="s">
        <v>200</v>
      </c>
      <c r="B17" s="316" t="s">
        <v>308</v>
      </c>
      <c r="C17" s="317"/>
      <c r="D17" s="182"/>
      <c r="E17" s="182"/>
      <c r="F17" s="182"/>
      <c r="G17" s="182"/>
      <c r="H17" s="318" t="s">
        <v>309</v>
      </c>
      <c r="I17" s="318">
        <f t="shared" si="0"/>
        <v>0</v>
      </c>
    </row>
    <row r="18" spans="1:9" s="304" customFormat="1" ht="12">
      <c r="A18" s="179" t="s">
        <v>201</v>
      </c>
      <c r="B18" s="316">
        <v>29</v>
      </c>
      <c r="C18" s="317"/>
      <c r="D18" s="182"/>
      <c r="E18" s="182"/>
      <c r="F18" s="182"/>
      <c r="G18" s="182"/>
      <c r="H18" s="318"/>
      <c r="I18" s="318">
        <f t="shared" si="0"/>
        <v>29</v>
      </c>
    </row>
    <row r="19" spans="1:9" s="304" customFormat="1" ht="12">
      <c r="A19" s="315" t="s">
        <v>204</v>
      </c>
      <c r="B19" s="316">
        <v>42</v>
      </c>
      <c r="C19" s="317">
        <v>32</v>
      </c>
      <c r="D19" s="182"/>
      <c r="E19" s="182"/>
      <c r="F19" s="182"/>
      <c r="G19" s="182"/>
      <c r="H19" s="318"/>
      <c r="I19" s="318">
        <f t="shared" si="0"/>
        <v>10</v>
      </c>
    </row>
    <row r="20" spans="1:9" s="304" customFormat="1" ht="12">
      <c r="A20" s="179" t="s">
        <v>205</v>
      </c>
      <c r="B20" s="316">
        <v>18</v>
      </c>
      <c r="C20" s="317">
        <v>18</v>
      </c>
      <c r="D20" s="182"/>
      <c r="E20" s="182"/>
      <c r="F20" s="182"/>
      <c r="G20" s="182"/>
      <c r="H20" s="318"/>
      <c r="I20" s="318">
        <f t="shared" si="0"/>
        <v>0</v>
      </c>
    </row>
    <row r="21" spans="1:10" s="304" customFormat="1" ht="12">
      <c r="A21" s="315" t="s">
        <v>210</v>
      </c>
      <c r="B21" s="316">
        <v>112</v>
      </c>
      <c r="C21" s="317"/>
      <c r="D21" s="182"/>
      <c r="E21" s="182"/>
      <c r="F21" s="182"/>
      <c r="G21" s="182"/>
      <c r="H21" s="319"/>
      <c r="I21" s="318">
        <f t="shared" si="0"/>
        <v>112</v>
      </c>
      <c r="J21" s="327"/>
    </row>
    <row r="22" spans="1:9" s="304" customFormat="1" ht="12">
      <c r="A22" s="315" t="s">
        <v>211</v>
      </c>
      <c r="B22" s="316" t="s">
        <v>308</v>
      </c>
      <c r="C22" s="317"/>
      <c r="D22" s="182"/>
      <c r="E22" s="182"/>
      <c r="F22" s="182"/>
      <c r="G22" s="182"/>
      <c r="H22" s="318" t="s">
        <v>309</v>
      </c>
      <c r="I22" s="318">
        <f t="shared" si="0"/>
        <v>0</v>
      </c>
    </row>
    <row r="23" spans="1:9" s="304" customFormat="1" ht="12">
      <c r="A23" s="315" t="s">
        <v>212</v>
      </c>
      <c r="B23" s="316">
        <v>10</v>
      </c>
      <c r="C23" s="317">
        <v>10</v>
      </c>
      <c r="D23" s="182"/>
      <c r="E23" s="182"/>
      <c r="F23" s="182"/>
      <c r="G23" s="182"/>
      <c r="H23" s="318"/>
      <c r="I23" s="318">
        <f t="shared" si="0"/>
        <v>0</v>
      </c>
    </row>
    <row r="24" spans="1:9" s="304" customFormat="1" ht="12">
      <c r="A24" s="315" t="s">
        <v>213</v>
      </c>
      <c r="B24" s="316">
        <v>50</v>
      </c>
      <c r="C24" s="317"/>
      <c r="D24" s="182"/>
      <c r="E24" s="182"/>
      <c r="F24" s="182"/>
      <c r="G24" s="182"/>
      <c r="H24" s="318"/>
      <c r="I24" s="318">
        <f t="shared" si="0"/>
        <v>50</v>
      </c>
    </row>
    <row r="25" spans="1:9" s="304" customFormat="1" ht="12">
      <c r="A25" s="179" t="s">
        <v>214</v>
      </c>
      <c r="B25" s="316" t="s">
        <v>308</v>
      </c>
      <c r="C25" s="317"/>
      <c r="D25" s="182"/>
      <c r="E25" s="182"/>
      <c r="F25" s="182"/>
      <c r="G25" s="182"/>
      <c r="H25" s="318" t="s">
        <v>310</v>
      </c>
      <c r="I25" s="318">
        <f t="shared" si="0"/>
        <v>0</v>
      </c>
    </row>
    <row r="26" spans="1:9" s="304" customFormat="1" ht="12">
      <c r="A26" s="315" t="s">
        <v>221</v>
      </c>
      <c r="B26" s="316">
        <v>55</v>
      </c>
      <c r="C26" s="317">
        <v>55</v>
      </c>
      <c r="D26" s="182"/>
      <c r="E26" s="233"/>
      <c r="F26" s="182"/>
      <c r="G26" s="182"/>
      <c r="H26" s="318"/>
      <c r="I26" s="318">
        <f t="shared" si="0"/>
        <v>0</v>
      </c>
    </row>
    <row r="27" spans="1:9" s="304" customFormat="1" ht="12">
      <c r="A27" s="315" t="s">
        <v>222</v>
      </c>
      <c r="B27" s="316">
        <v>25</v>
      </c>
      <c r="C27" s="317"/>
      <c r="D27" s="182"/>
      <c r="E27" s="233"/>
      <c r="F27" s="182"/>
      <c r="G27" s="182"/>
      <c r="H27" s="318"/>
      <c r="I27" s="318">
        <f t="shared" si="0"/>
        <v>25</v>
      </c>
    </row>
    <row r="28" spans="1:9" s="304" customFormat="1" ht="12">
      <c r="A28" s="315" t="s">
        <v>223</v>
      </c>
      <c r="B28" s="316">
        <v>8</v>
      </c>
      <c r="C28" s="317"/>
      <c r="D28" s="182"/>
      <c r="E28" s="233"/>
      <c r="F28" s="182"/>
      <c r="G28" s="182"/>
      <c r="H28" s="318"/>
      <c r="I28" s="318">
        <f t="shared" si="0"/>
        <v>8</v>
      </c>
    </row>
    <row r="29" spans="1:9" s="304" customFormat="1" ht="12">
      <c r="A29" s="179" t="s">
        <v>224</v>
      </c>
      <c r="B29" s="316">
        <v>67</v>
      </c>
      <c r="C29" s="317">
        <v>67</v>
      </c>
      <c r="D29" s="182"/>
      <c r="E29" s="233"/>
      <c r="F29" s="182"/>
      <c r="G29" s="182"/>
      <c r="H29" s="318"/>
      <c r="I29" s="318">
        <f t="shared" si="0"/>
        <v>0</v>
      </c>
    </row>
    <row r="30" spans="1:9" s="304" customFormat="1" ht="12">
      <c r="A30" s="315" t="s">
        <v>229</v>
      </c>
      <c r="B30" s="316">
        <v>32</v>
      </c>
      <c r="C30" s="317">
        <v>32</v>
      </c>
      <c r="D30" s="182"/>
      <c r="E30" s="233"/>
      <c r="F30" s="182"/>
      <c r="G30" s="182"/>
      <c r="H30" s="318"/>
      <c r="I30" s="318">
        <f t="shared" si="0"/>
        <v>0</v>
      </c>
    </row>
    <row r="31" spans="1:9" s="304" customFormat="1" ht="12">
      <c r="A31" s="315" t="s">
        <v>230</v>
      </c>
      <c r="B31" s="316">
        <v>24</v>
      </c>
      <c r="C31" s="317"/>
      <c r="D31" s="182"/>
      <c r="E31" s="233"/>
      <c r="F31" s="182"/>
      <c r="G31" s="182"/>
      <c r="H31" s="318"/>
      <c r="I31" s="318">
        <f t="shared" si="0"/>
        <v>24</v>
      </c>
    </row>
    <row r="32" spans="1:9" s="304" customFormat="1" ht="12">
      <c r="A32" s="315" t="s">
        <v>231</v>
      </c>
      <c r="B32" s="316">
        <v>5</v>
      </c>
      <c r="C32" s="317"/>
      <c r="D32" s="182"/>
      <c r="E32" s="233"/>
      <c r="F32" s="182"/>
      <c r="G32" s="182"/>
      <c r="H32" s="318"/>
      <c r="I32" s="318">
        <f t="shared" si="0"/>
        <v>5</v>
      </c>
    </row>
    <row r="33" spans="1:9" s="304" customFormat="1" ht="12">
      <c r="A33" s="179" t="s">
        <v>232</v>
      </c>
      <c r="B33" s="316">
        <v>24</v>
      </c>
      <c r="C33" s="317">
        <v>24</v>
      </c>
      <c r="D33" s="182"/>
      <c r="E33" s="182"/>
      <c r="F33" s="182"/>
      <c r="G33" s="182"/>
      <c r="H33" s="318"/>
      <c r="I33" s="318">
        <f t="shared" si="0"/>
        <v>0</v>
      </c>
    </row>
    <row r="34" spans="1:9" s="304" customFormat="1" ht="12">
      <c r="A34" s="315" t="s">
        <v>237</v>
      </c>
      <c r="B34" s="316">
        <v>31</v>
      </c>
      <c r="C34" s="317"/>
      <c r="D34" s="182"/>
      <c r="E34" s="182"/>
      <c r="F34" s="182"/>
      <c r="G34" s="182"/>
      <c r="H34" s="318"/>
      <c r="I34" s="318">
        <f t="shared" si="0"/>
        <v>31</v>
      </c>
    </row>
    <row r="35" spans="1:9" s="304" customFormat="1" ht="12">
      <c r="A35" s="315" t="s">
        <v>238</v>
      </c>
      <c r="B35" s="316">
        <v>76</v>
      </c>
      <c r="C35" s="317"/>
      <c r="D35" s="182"/>
      <c r="E35" s="182"/>
      <c r="F35" s="182"/>
      <c r="G35" s="182"/>
      <c r="H35" s="318"/>
      <c r="I35" s="318">
        <f t="shared" si="0"/>
        <v>76</v>
      </c>
    </row>
    <row r="36" spans="1:9" s="304" customFormat="1" ht="12">
      <c r="A36" s="315" t="s">
        <v>243</v>
      </c>
      <c r="B36" s="316">
        <v>23</v>
      </c>
      <c r="C36" s="317"/>
      <c r="D36" s="182"/>
      <c r="E36" s="182"/>
      <c r="F36" s="182"/>
      <c r="G36" s="182"/>
      <c r="H36" s="318"/>
      <c r="I36" s="318">
        <f t="shared" si="0"/>
        <v>23</v>
      </c>
    </row>
    <row r="37" spans="1:9" s="304" customFormat="1" ht="12">
      <c r="A37" s="179" t="s">
        <v>244</v>
      </c>
      <c r="B37" s="316">
        <v>27</v>
      </c>
      <c r="C37" s="317"/>
      <c r="D37" s="182"/>
      <c r="E37" s="233"/>
      <c r="F37" s="182"/>
      <c r="G37" s="182"/>
      <c r="H37" s="318"/>
      <c r="I37" s="318">
        <f t="shared" si="0"/>
        <v>27</v>
      </c>
    </row>
    <row r="38" spans="1:9" s="304" customFormat="1" ht="12">
      <c r="A38" s="315" t="s">
        <v>248</v>
      </c>
      <c r="B38" s="316">
        <v>33</v>
      </c>
      <c r="C38" s="317">
        <v>33</v>
      </c>
      <c r="D38" s="182"/>
      <c r="E38" s="182"/>
      <c r="F38" s="182"/>
      <c r="G38" s="182"/>
      <c r="H38" s="318"/>
      <c r="I38" s="318">
        <f t="shared" si="0"/>
        <v>0</v>
      </c>
    </row>
    <row r="39" spans="1:9" s="304" customFormat="1" ht="12">
      <c r="A39" s="315" t="s">
        <v>249</v>
      </c>
      <c r="B39" s="316">
        <v>56</v>
      </c>
      <c r="C39" s="317">
        <v>56</v>
      </c>
      <c r="D39" s="182"/>
      <c r="E39" s="182"/>
      <c r="F39" s="182"/>
      <c r="G39" s="182"/>
      <c r="H39" s="318"/>
      <c r="I39" s="318">
        <f t="shared" si="0"/>
        <v>0</v>
      </c>
    </row>
    <row r="40" spans="1:9" s="304" customFormat="1" ht="12">
      <c r="A40" s="315" t="s">
        <v>250</v>
      </c>
      <c r="B40" s="316">
        <v>17</v>
      </c>
      <c r="C40" s="317">
        <v>17</v>
      </c>
      <c r="D40" s="182"/>
      <c r="E40" s="182"/>
      <c r="F40" s="182"/>
      <c r="G40" s="182"/>
      <c r="H40" s="318"/>
      <c r="I40" s="318">
        <f t="shared" si="0"/>
        <v>0</v>
      </c>
    </row>
    <row r="41" spans="1:9" s="304" customFormat="1" ht="12">
      <c r="A41" s="315" t="s">
        <v>251</v>
      </c>
      <c r="B41" s="316">
        <v>47</v>
      </c>
      <c r="C41" s="317">
        <v>17</v>
      </c>
      <c r="D41" s="182"/>
      <c r="E41" s="182"/>
      <c r="F41" s="182"/>
      <c r="G41" s="182"/>
      <c r="H41" s="318"/>
      <c r="I41" s="318">
        <f t="shared" si="0"/>
        <v>30</v>
      </c>
    </row>
    <row r="42" spans="1:9" s="304" customFormat="1" ht="12">
      <c r="A42" s="315" t="s">
        <v>252</v>
      </c>
      <c r="B42" s="316">
        <v>30</v>
      </c>
      <c r="C42" s="317">
        <v>1</v>
      </c>
      <c r="D42" s="182"/>
      <c r="E42" s="182"/>
      <c r="F42" s="182"/>
      <c r="G42" s="182"/>
      <c r="H42" s="318"/>
      <c r="I42" s="318">
        <f t="shared" si="0"/>
        <v>29</v>
      </c>
    </row>
    <row r="43" spans="1:9" s="304" customFormat="1" ht="12">
      <c r="A43" s="315" t="s">
        <v>255</v>
      </c>
      <c r="B43" s="316">
        <v>18</v>
      </c>
      <c r="C43" s="317"/>
      <c r="D43" s="182"/>
      <c r="E43" s="182"/>
      <c r="F43" s="182"/>
      <c r="G43" s="182"/>
      <c r="H43" s="318"/>
      <c r="I43" s="318">
        <f t="shared" si="0"/>
        <v>18</v>
      </c>
    </row>
    <row r="44" spans="1:9" s="304" customFormat="1" ht="12">
      <c r="A44" s="179" t="s">
        <v>256</v>
      </c>
      <c r="B44" s="320" t="s">
        <v>308</v>
      </c>
      <c r="C44" s="321"/>
      <c r="D44" s="182"/>
      <c r="E44" s="233"/>
      <c r="F44" s="182"/>
      <c r="G44" s="182"/>
      <c r="H44" s="318" t="s">
        <v>309</v>
      </c>
      <c r="I44" s="318">
        <f t="shared" si="0"/>
        <v>0</v>
      </c>
    </row>
    <row r="45" spans="1:9" s="304" customFormat="1" ht="12">
      <c r="A45" s="315" t="s">
        <v>261</v>
      </c>
      <c r="B45" s="320">
        <v>66</v>
      </c>
      <c r="C45" s="321">
        <v>66</v>
      </c>
      <c r="D45" s="182"/>
      <c r="E45" s="182"/>
      <c r="F45" s="182"/>
      <c r="G45" s="182"/>
      <c r="H45" s="318"/>
      <c r="I45" s="318">
        <f t="shared" si="0"/>
        <v>0</v>
      </c>
    </row>
    <row r="46" spans="1:9" s="304" customFormat="1" ht="12">
      <c r="A46" s="179" t="s">
        <v>262</v>
      </c>
      <c r="B46" s="320">
        <v>7</v>
      </c>
      <c r="C46" s="321">
        <v>7</v>
      </c>
      <c r="D46" s="182"/>
      <c r="E46" s="182"/>
      <c r="F46" s="182"/>
      <c r="G46" s="182"/>
      <c r="H46" s="318"/>
      <c r="I46" s="318">
        <f t="shared" si="0"/>
        <v>0</v>
      </c>
    </row>
    <row r="47" spans="1:9" s="304" customFormat="1" ht="12">
      <c r="A47" s="315" t="s">
        <v>268</v>
      </c>
      <c r="B47" s="320" t="s">
        <v>308</v>
      </c>
      <c r="C47" s="321"/>
      <c r="D47" s="182"/>
      <c r="E47" s="182"/>
      <c r="F47" s="182"/>
      <c r="G47" s="182"/>
      <c r="H47" s="318" t="s">
        <v>309</v>
      </c>
      <c r="I47" s="318">
        <f t="shared" si="0"/>
        <v>0</v>
      </c>
    </row>
    <row r="48" spans="1:9" s="304" customFormat="1" ht="12">
      <c r="A48" s="179" t="s">
        <v>269</v>
      </c>
      <c r="B48" s="320">
        <v>47</v>
      </c>
      <c r="C48" s="321">
        <v>47</v>
      </c>
      <c r="D48" s="233"/>
      <c r="E48" s="182"/>
      <c r="F48" s="182"/>
      <c r="G48" s="182"/>
      <c r="H48" s="318"/>
      <c r="I48" s="318">
        <f t="shared" si="0"/>
        <v>0</v>
      </c>
    </row>
    <row r="49" spans="1:9" s="304" customFormat="1" ht="12">
      <c r="A49" s="179" t="s">
        <v>274</v>
      </c>
      <c r="B49" s="320">
        <v>71</v>
      </c>
      <c r="C49" s="321">
        <v>71</v>
      </c>
      <c r="D49" s="182"/>
      <c r="E49" s="182"/>
      <c r="F49" s="182"/>
      <c r="G49" s="182"/>
      <c r="H49" s="318"/>
      <c r="I49" s="318">
        <f t="shared" si="0"/>
        <v>0</v>
      </c>
    </row>
    <row r="50" spans="1:9" s="304" customFormat="1" ht="12">
      <c r="A50" s="179" t="s">
        <v>280</v>
      </c>
      <c r="B50" s="320">
        <v>3</v>
      </c>
      <c r="C50" s="321">
        <v>3</v>
      </c>
      <c r="D50" s="182"/>
      <c r="E50" s="182"/>
      <c r="F50" s="182"/>
      <c r="G50" s="182"/>
      <c r="H50" s="318"/>
      <c r="I50" s="318">
        <f t="shared" si="0"/>
        <v>0</v>
      </c>
    </row>
    <row r="51" spans="1:9" s="304" customFormat="1" ht="12">
      <c r="A51" s="179" t="s">
        <v>286</v>
      </c>
      <c r="B51" s="320">
        <v>88</v>
      </c>
      <c r="C51" s="321">
        <v>88</v>
      </c>
      <c r="D51" s="182"/>
      <c r="E51" s="182"/>
      <c r="F51" s="182"/>
      <c r="G51" s="182"/>
      <c r="H51" s="318"/>
      <c r="I51" s="318">
        <f t="shared" si="0"/>
        <v>0</v>
      </c>
    </row>
    <row r="52" spans="1:9" s="304" customFormat="1" ht="12">
      <c r="A52" s="179" t="s">
        <v>291</v>
      </c>
      <c r="B52" s="320" t="s">
        <v>308</v>
      </c>
      <c r="C52" s="321"/>
      <c r="D52" s="182"/>
      <c r="E52" s="182"/>
      <c r="F52" s="182"/>
      <c r="G52" s="182"/>
      <c r="H52" s="318" t="s">
        <v>310</v>
      </c>
      <c r="I52" s="318">
        <f t="shared" si="0"/>
        <v>0</v>
      </c>
    </row>
    <row r="53" spans="1:9" ht="24" customHeight="1">
      <c r="A53" s="435" t="s">
        <v>311</v>
      </c>
      <c r="B53" s="436"/>
      <c r="C53" s="436"/>
      <c r="D53" s="436"/>
      <c r="E53" s="436"/>
      <c r="F53" s="436"/>
      <c r="G53" s="436"/>
      <c r="H53" s="436"/>
      <c r="I53" s="436"/>
    </row>
  </sheetData>
  <sheetProtection/>
  <mergeCells count="12">
    <mergeCell ref="K9:Q9"/>
    <mergeCell ref="A53:I53"/>
    <mergeCell ref="A4:A5"/>
    <mergeCell ref="B4:B5"/>
    <mergeCell ref="K4:K5"/>
    <mergeCell ref="L4:L5"/>
    <mergeCell ref="A2:G2"/>
    <mergeCell ref="K2:P2"/>
    <mergeCell ref="A3:G3"/>
    <mergeCell ref="K3:P3"/>
    <mergeCell ref="C4:F4"/>
    <mergeCell ref="M4:P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"/>
  <sheetViews>
    <sheetView view="pageBreakPreview" zoomScaleSheetLayoutView="100" zoomScalePageLayoutView="0" workbookViewId="0" topLeftCell="A1">
      <selection activeCell="H7" sqref="H7"/>
    </sheetView>
  </sheetViews>
  <sheetFormatPr defaultColWidth="8.875" defaultRowHeight="13.5"/>
  <cols>
    <col min="1" max="1" width="13.75390625" style="293" customWidth="1"/>
    <col min="2" max="2" width="8.375" style="293" customWidth="1"/>
    <col min="3" max="3" width="8.25390625" style="293" customWidth="1"/>
    <col min="4" max="4" width="47.50390625" style="293" customWidth="1"/>
    <col min="5" max="32" width="9.00390625" style="293" bestFit="1" customWidth="1"/>
    <col min="33" max="16384" width="8.875" style="293" customWidth="1"/>
  </cols>
  <sheetData>
    <row r="1" ht="14.25">
      <c r="A1" s="294" t="s">
        <v>312</v>
      </c>
    </row>
    <row r="2" spans="1:4" s="277" customFormat="1" ht="20.25">
      <c r="A2" s="439" t="s">
        <v>313</v>
      </c>
      <c r="B2" s="439"/>
      <c r="C2" s="439"/>
      <c r="D2" s="439"/>
    </row>
    <row r="3" spans="2:4" s="277" customFormat="1" ht="13.5">
      <c r="B3" s="295"/>
      <c r="C3" s="295"/>
      <c r="D3" s="296" t="s">
        <v>314</v>
      </c>
    </row>
    <row r="4" spans="1:4" s="292" customFormat="1" ht="27">
      <c r="A4" s="440" t="s">
        <v>315</v>
      </c>
      <c r="B4" s="440"/>
      <c r="C4" s="298" t="s">
        <v>316</v>
      </c>
      <c r="D4" s="297" t="s">
        <v>317</v>
      </c>
    </row>
    <row r="5" spans="1:4" ht="79.5" customHeight="1">
      <c r="A5" s="441" t="s">
        <v>318</v>
      </c>
      <c r="B5" s="299" t="s">
        <v>161</v>
      </c>
      <c r="C5" s="299">
        <v>24</v>
      </c>
      <c r="D5" s="300" t="s">
        <v>319</v>
      </c>
    </row>
    <row r="6" spans="1:4" ht="69.75" customHeight="1">
      <c r="A6" s="442"/>
      <c r="B6" s="299" t="s">
        <v>162</v>
      </c>
      <c r="C6" s="299">
        <v>26</v>
      </c>
      <c r="D6" s="300" t="s">
        <v>320</v>
      </c>
    </row>
    <row r="7" spans="1:4" ht="75" customHeight="1">
      <c r="A7" s="442"/>
      <c r="B7" s="299" t="s">
        <v>163</v>
      </c>
      <c r="C7" s="299">
        <v>23</v>
      </c>
      <c r="D7" s="300" t="s">
        <v>321</v>
      </c>
    </row>
    <row r="8" spans="1:4" ht="49.5" customHeight="1">
      <c r="A8" s="442"/>
      <c r="B8" s="299" t="s">
        <v>164</v>
      </c>
      <c r="C8" s="299">
        <v>15</v>
      </c>
      <c r="D8" s="300" t="s">
        <v>322</v>
      </c>
    </row>
    <row r="9" spans="1:4" ht="39.75" customHeight="1">
      <c r="A9" s="301" t="s">
        <v>160</v>
      </c>
      <c r="B9" s="299" t="s">
        <v>165</v>
      </c>
      <c r="C9" s="299"/>
      <c r="D9" s="300"/>
    </row>
    <row r="10" spans="1:4" ht="39.75" customHeight="1">
      <c r="A10" s="302" t="s">
        <v>168</v>
      </c>
      <c r="B10" s="303"/>
      <c r="C10" s="299">
        <v>88</v>
      </c>
      <c r="D10" s="300"/>
    </row>
    <row r="11" spans="1:4" ht="13.5">
      <c r="A11" s="443" t="s">
        <v>323</v>
      </c>
      <c r="B11" s="443"/>
      <c r="C11" s="443"/>
      <c r="D11" s="443"/>
    </row>
    <row r="12" spans="1:4" ht="13.5">
      <c r="A12" s="444"/>
      <c r="B12" s="444"/>
      <c r="C12" s="444"/>
      <c r="D12" s="444"/>
    </row>
  </sheetData>
  <sheetProtection/>
  <mergeCells count="4">
    <mergeCell ref="A2:D2"/>
    <mergeCell ref="A4:B4"/>
    <mergeCell ref="A5:A8"/>
    <mergeCell ref="A11:D12"/>
  </mergeCells>
  <printOptions horizontalCentered="1"/>
  <pageMargins left="0.79" right="0.79" top="0.79" bottom="0.79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5"/>
  <sheetViews>
    <sheetView showZeros="0" view="pageBreakPreview" zoomScaleSheetLayoutView="100" zoomScalePageLayoutView="0" workbookViewId="0" topLeftCell="A1">
      <selection activeCell="K9" sqref="K9"/>
    </sheetView>
  </sheetViews>
  <sheetFormatPr defaultColWidth="8.875" defaultRowHeight="13.5"/>
  <cols>
    <col min="1" max="1" width="25.875" style="275" customWidth="1"/>
    <col min="2" max="2" width="6.50390625" style="276" customWidth="1"/>
    <col min="3" max="3" width="8.125" style="276" customWidth="1"/>
    <col min="4" max="9" width="8.875" style="276" customWidth="1"/>
    <col min="10" max="10" width="9.625" style="276" customWidth="1"/>
    <col min="11" max="11" width="8.125" style="277" customWidth="1"/>
    <col min="12" max="17" width="7.125" style="277" customWidth="1"/>
    <col min="18" max="18" width="8.625" style="277" customWidth="1"/>
    <col min="19" max="19" width="8.875" style="277" customWidth="1"/>
    <col min="20" max="20" width="6.75390625" style="277" customWidth="1"/>
    <col min="21" max="23" width="7.50390625" style="277" customWidth="1"/>
    <col min="24" max="35" width="9.00390625" style="278" bestFit="1" customWidth="1"/>
    <col min="36" max="16384" width="8.875" style="278" customWidth="1"/>
  </cols>
  <sheetData>
    <row r="1" spans="1:23" ht="14.25">
      <c r="A1" s="279" t="s">
        <v>324</v>
      </c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ht="20.25">
      <c r="A2" s="445" t="s">
        <v>325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1:23" s="274" customFormat="1" ht="11.25">
      <c r="A3" s="447" t="s">
        <v>326</v>
      </c>
      <c r="B3" s="447" t="s">
        <v>3</v>
      </c>
      <c r="C3" s="448" t="s">
        <v>327</v>
      </c>
      <c r="D3" s="451" t="s">
        <v>328</v>
      </c>
      <c r="E3" s="454" t="s">
        <v>329</v>
      </c>
      <c r="F3" s="455"/>
      <c r="G3" s="455"/>
      <c r="H3" s="455"/>
      <c r="I3" s="456"/>
      <c r="J3" s="451" t="s">
        <v>330</v>
      </c>
      <c r="K3" s="446" t="s">
        <v>331</v>
      </c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</row>
    <row r="4" spans="1:23" s="274" customFormat="1" ht="11.25">
      <c r="A4" s="447"/>
      <c r="B4" s="447"/>
      <c r="C4" s="449"/>
      <c r="D4" s="451"/>
      <c r="E4" s="457"/>
      <c r="F4" s="458"/>
      <c r="G4" s="458"/>
      <c r="H4" s="458"/>
      <c r="I4" s="459"/>
      <c r="J4" s="451"/>
      <c r="K4" s="447" t="s">
        <v>332</v>
      </c>
      <c r="L4" s="447"/>
      <c r="M4" s="447"/>
      <c r="N4" s="447"/>
      <c r="O4" s="447"/>
      <c r="P4" s="447"/>
      <c r="Q4" s="447"/>
      <c r="R4" s="447"/>
      <c r="S4" s="447"/>
      <c r="T4" s="447" t="s">
        <v>333</v>
      </c>
      <c r="U4" s="447"/>
      <c r="V4" s="447"/>
      <c r="W4" s="447"/>
    </row>
    <row r="5" spans="1:23" s="274" customFormat="1" ht="11.25">
      <c r="A5" s="447"/>
      <c r="B5" s="447"/>
      <c r="C5" s="449"/>
      <c r="D5" s="451"/>
      <c r="E5" s="452">
        <v>2016</v>
      </c>
      <c r="F5" s="452">
        <v>2017</v>
      </c>
      <c r="G5" s="452">
        <v>2018</v>
      </c>
      <c r="H5" s="452">
        <v>2019</v>
      </c>
      <c r="I5" s="452">
        <v>2020</v>
      </c>
      <c r="J5" s="451"/>
      <c r="K5" s="447" t="s">
        <v>334</v>
      </c>
      <c r="L5" s="447" t="s">
        <v>335</v>
      </c>
      <c r="M5" s="447"/>
      <c r="N5" s="447"/>
      <c r="O5" s="447"/>
      <c r="P5" s="447" t="s">
        <v>336</v>
      </c>
      <c r="Q5" s="447"/>
      <c r="R5" s="447"/>
      <c r="S5" s="447"/>
      <c r="T5" s="447"/>
      <c r="U5" s="447"/>
      <c r="V5" s="447"/>
      <c r="W5" s="447"/>
    </row>
    <row r="6" spans="1:23" s="274" customFormat="1" ht="22.5">
      <c r="A6" s="447"/>
      <c r="B6" s="447"/>
      <c r="C6" s="450"/>
      <c r="D6" s="451"/>
      <c r="E6" s="453"/>
      <c r="F6" s="453"/>
      <c r="G6" s="453"/>
      <c r="H6" s="453"/>
      <c r="I6" s="453"/>
      <c r="J6" s="451"/>
      <c r="K6" s="447"/>
      <c r="L6" s="280" t="s">
        <v>168</v>
      </c>
      <c r="M6" s="280" t="s">
        <v>337</v>
      </c>
      <c r="N6" s="280" t="s">
        <v>338</v>
      </c>
      <c r="O6" s="280" t="s">
        <v>339</v>
      </c>
      <c r="P6" s="280" t="s">
        <v>168</v>
      </c>
      <c r="Q6" s="280" t="s">
        <v>337</v>
      </c>
      <c r="R6" s="280" t="s">
        <v>338</v>
      </c>
      <c r="S6" s="280" t="s">
        <v>339</v>
      </c>
      <c r="T6" s="280" t="s">
        <v>168</v>
      </c>
      <c r="U6" s="280" t="s">
        <v>340</v>
      </c>
      <c r="V6" s="280" t="s">
        <v>341</v>
      </c>
      <c r="W6" s="280" t="s">
        <v>342</v>
      </c>
    </row>
    <row r="7" spans="1:23" s="274" customFormat="1" ht="12">
      <c r="A7" s="281" t="s">
        <v>168</v>
      </c>
      <c r="B7" s="282" t="s">
        <v>343</v>
      </c>
      <c r="C7" s="282"/>
      <c r="D7" s="283">
        <f>SUM(D8:D12)</f>
        <v>12302</v>
      </c>
      <c r="E7" s="283">
        <f aca="true" t="shared" si="0" ref="E7:W7">SUM(E8:E12)</f>
        <v>7406</v>
      </c>
      <c r="F7" s="283">
        <f t="shared" si="0"/>
        <v>2532</v>
      </c>
      <c r="G7" s="283">
        <f t="shared" si="0"/>
        <v>1591</v>
      </c>
      <c r="H7" s="283">
        <f t="shared" si="0"/>
        <v>773</v>
      </c>
      <c r="I7" s="283">
        <f t="shared" si="0"/>
        <v>0</v>
      </c>
      <c r="J7" s="283">
        <f t="shared" si="0"/>
        <v>13206</v>
      </c>
      <c r="K7" s="283">
        <f t="shared" si="0"/>
        <v>13206</v>
      </c>
      <c r="L7" s="283">
        <f t="shared" si="0"/>
        <v>0</v>
      </c>
      <c r="M7" s="283">
        <f t="shared" si="0"/>
        <v>0</v>
      </c>
      <c r="N7" s="283">
        <f t="shared" si="0"/>
        <v>0</v>
      </c>
      <c r="O7" s="283">
        <f t="shared" si="0"/>
        <v>0</v>
      </c>
      <c r="P7" s="283">
        <f t="shared" si="0"/>
        <v>13206</v>
      </c>
      <c r="Q7" s="283">
        <f t="shared" si="0"/>
        <v>11967</v>
      </c>
      <c r="R7" s="283">
        <f t="shared" si="0"/>
        <v>1100</v>
      </c>
      <c r="S7" s="283">
        <f t="shared" si="0"/>
        <v>139</v>
      </c>
      <c r="T7" s="283">
        <f t="shared" si="0"/>
        <v>0</v>
      </c>
      <c r="U7" s="283">
        <f t="shared" si="0"/>
        <v>0</v>
      </c>
      <c r="V7" s="283">
        <f t="shared" si="0"/>
        <v>0</v>
      </c>
      <c r="W7" s="283">
        <f t="shared" si="0"/>
        <v>0</v>
      </c>
    </row>
    <row r="8" spans="1:23" s="274" customFormat="1" ht="15">
      <c r="A8" s="284" t="s">
        <v>344</v>
      </c>
      <c r="B8" s="282" t="s">
        <v>343</v>
      </c>
      <c r="C8" s="282">
        <v>6000</v>
      </c>
      <c r="D8" s="283">
        <v>4378</v>
      </c>
      <c r="E8" s="285">
        <v>2302</v>
      </c>
      <c r="F8" s="285">
        <v>1101</v>
      </c>
      <c r="G8" s="285">
        <v>682</v>
      </c>
      <c r="H8" s="285">
        <v>293</v>
      </c>
      <c r="I8" s="285"/>
      <c r="J8" s="289">
        <v>2627</v>
      </c>
      <c r="K8" s="289">
        <v>2627</v>
      </c>
      <c r="L8" s="289"/>
      <c r="M8" s="290"/>
      <c r="N8" s="290"/>
      <c r="O8" s="290"/>
      <c r="P8" s="289">
        <v>2627</v>
      </c>
      <c r="Q8" s="290">
        <v>2250</v>
      </c>
      <c r="R8" s="290">
        <v>300</v>
      </c>
      <c r="S8" s="290">
        <v>77</v>
      </c>
      <c r="T8" s="290"/>
      <c r="U8" s="290"/>
      <c r="V8" s="290"/>
      <c r="W8" s="290"/>
    </row>
    <row r="9" spans="1:23" s="274" customFormat="1" ht="15">
      <c r="A9" s="284" t="s">
        <v>345</v>
      </c>
      <c r="B9" s="282" t="s">
        <v>343</v>
      </c>
      <c r="C9" s="282">
        <v>30000</v>
      </c>
      <c r="D9" s="283">
        <v>1174</v>
      </c>
      <c r="E9" s="285">
        <v>528</v>
      </c>
      <c r="F9" s="285">
        <v>327</v>
      </c>
      <c r="G9" s="285">
        <v>242</v>
      </c>
      <c r="H9" s="285">
        <v>77</v>
      </c>
      <c r="I9" s="285"/>
      <c r="J9" s="289">
        <v>3522</v>
      </c>
      <c r="K9" s="289">
        <v>3522</v>
      </c>
      <c r="L9" s="289"/>
      <c r="M9" s="291"/>
      <c r="N9" s="290"/>
      <c r="O9" s="290"/>
      <c r="P9" s="289">
        <v>3522</v>
      </c>
      <c r="Q9" s="290">
        <v>3000</v>
      </c>
      <c r="R9" s="290">
        <v>500</v>
      </c>
      <c r="S9" s="290">
        <v>22</v>
      </c>
      <c r="T9" s="290"/>
      <c r="U9" s="290"/>
      <c r="V9" s="290"/>
      <c r="W9" s="290"/>
    </row>
    <row r="10" spans="1:23" s="274" customFormat="1" ht="15">
      <c r="A10" s="284" t="s">
        <v>346</v>
      </c>
      <c r="B10" s="282" t="s">
        <v>343</v>
      </c>
      <c r="C10" s="282" t="s">
        <v>347</v>
      </c>
      <c r="D10" s="286">
        <v>3969</v>
      </c>
      <c r="E10" s="286">
        <v>2859</v>
      </c>
      <c r="F10" s="286">
        <v>591</v>
      </c>
      <c r="G10" s="286">
        <v>318</v>
      </c>
      <c r="H10" s="286">
        <v>201</v>
      </c>
      <c r="I10" s="285"/>
      <c r="J10" s="289">
        <v>6640</v>
      </c>
      <c r="K10" s="289">
        <v>6640</v>
      </c>
      <c r="L10" s="289"/>
      <c r="M10" s="290"/>
      <c r="N10" s="290"/>
      <c r="O10" s="290"/>
      <c r="P10" s="289">
        <v>6640</v>
      </c>
      <c r="Q10" s="290">
        <v>6300</v>
      </c>
      <c r="R10" s="290">
        <v>300</v>
      </c>
      <c r="S10" s="290">
        <v>40</v>
      </c>
      <c r="T10" s="290"/>
      <c r="U10" s="290"/>
      <c r="V10" s="290"/>
      <c r="W10" s="290"/>
    </row>
    <row r="11" spans="1:23" s="274" customFormat="1" ht="15">
      <c r="A11" s="284" t="s">
        <v>348</v>
      </c>
      <c r="B11" s="282" t="s">
        <v>343</v>
      </c>
      <c r="C11" s="282">
        <v>1345</v>
      </c>
      <c r="D11" s="283">
        <v>2731</v>
      </c>
      <c r="E11" s="285">
        <v>1693</v>
      </c>
      <c r="F11" s="285">
        <v>510</v>
      </c>
      <c r="G11" s="285">
        <v>326</v>
      </c>
      <c r="H11" s="285">
        <v>202</v>
      </c>
      <c r="I11" s="285"/>
      <c r="J11" s="289">
        <v>367</v>
      </c>
      <c r="K11" s="289">
        <v>367</v>
      </c>
      <c r="L11" s="289"/>
      <c r="M11" s="290"/>
      <c r="N11" s="290"/>
      <c r="O11" s="290"/>
      <c r="P11" s="289">
        <v>367</v>
      </c>
      <c r="Q11" s="290">
        <v>367</v>
      </c>
      <c r="R11" s="290"/>
      <c r="S11" s="290"/>
      <c r="T11" s="290"/>
      <c r="U11" s="290"/>
      <c r="V11" s="290"/>
      <c r="W11" s="290"/>
    </row>
    <row r="12" spans="1:23" s="274" customFormat="1" ht="15">
      <c r="A12" s="284" t="s">
        <v>349</v>
      </c>
      <c r="B12" s="282" t="s">
        <v>343</v>
      </c>
      <c r="C12" s="282">
        <v>1</v>
      </c>
      <c r="D12" s="283">
        <v>50</v>
      </c>
      <c r="E12" s="285">
        <v>24</v>
      </c>
      <c r="F12" s="285">
        <v>3</v>
      </c>
      <c r="G12" s="285">
        <v>23</v>
      </c>
      <c r="H12" s="285">
        <v>0</v>
      </c>
      <c r="I12" s="285"/>
      <c r="J12" s="289">
        <v>50</v>
      </c>
      <c r="K12" s="289">
        <v>50</v>
      </c>
      <c r="L12" s="289"/>
      <c r="M12" s="290"/>
      <c r="N12" s="290"/>
      <c r="O12" s="290"/>
      <c r="P12" s="289">
        <v>50</v>
      </c>
      <c r="Q12" s="290">
        <v>50</v>
      </c>
      <c r="R12" s="290"/>
      <c r="S12" s="290"/>
      <c r="T12" s="290"/>
      <c r="U12" s="290"/>
      <c r="V12" s="290"/>
      <c r="W12" s="290"/>
    </row>
    <row r="13" spans="1:10" ht="13.5">
      <c r="A13" s="287"/>
      <c r="B13" s="277"/>
      <c r="C13" s="277"/>
      <c r="D13" s="277"/>
      <c r="E13" s="277"/>
      <c r="F13" s="277"/>
      <c r="G13" s="277"/>
      <c r="H13" s="277"/>
      <c r="I13" s="277"/>
      <c r="J13" s="277"/>
    </row>
    <row r="15" spans="1:10" ht="13.5">
      <c r="A15" s="277"/>
      <c r="B15" s="277"/>
      <c r="C15" s="277"/>
      <c r="D15" s="277"/>
      <c r="E15" s="277"/>
      <c r="F15" s="277"/>
      <c r="G15" s="277"/>
      <c r="H15" s="277"/>
      <c r="I15" s="277"/>
      <c r="J15" s="277"/>
    </row>
  </sheetData>
  <sheetProtection/>
  <mergeCells count="18">
    <mergeCell ref="T4:W5"/>
    <mergeCell ref="E3:I4"/>
    <mergeCell ref="F5:F6"/>
    <mergeCell ref="G5:G6"/>
    <mergeCell ref="H5:H6"/>
    <mergeCell ref="I5:I6"/>
    <mergeCell ref="J3:J6"/>
    <mergeCell ref="K5:K6"/>
    <mergeCell ref="A2:W2"/>
    <mergeCell ref="K3:W3"/>
    <mergeCell ref="K4:S4"/>
    <mergeCell ref="L5:O5"/>
    <mergeCell ref="P5:S5"/>
    <mergeCell ref="A3:A6"/>
    <mergeCell ref="B3:B6"/>
    <mergeCell ref="C3:C6"/>
    <mergeCell ref="D3:D6"/>
    <mergeCell ref="E5:E6"/>
  </mergeCells>
  <printOptions horizontalCentered="1"/>
  <pageMargins left="0.79" right="0.79" top="0.79" bottom="0.79" header="0.51" footer="0.51"/>
  <pageSetup firstPageNumber="78" useFirstPageNumber="1"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K356"/>
  <sheetViews>
    <sheetView showZeros="0" view="pageBreakPreview" zoomScaleNormal="85" zoomScaleSheetLayoutView="100" zoomScalePageLayoutView="0" workbookViewId="0" topLeftCell="A1">
      <pane xSplit="2" ySplit="6" topLeftCell="K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3" sqref="B53"/>
    </sheetView>
  </sheetViews>
  <sheetFormatPr defaultColWidth="9.00390625" defaultRowHeight="13.5"/>
  <cols>
    <col min="1" max="1" width="10.25390625" style="136" customWidth="1"/>
    <col min="2" max="2" width="35.875" style="137" customWidth="1"/>
    <col min="3" max="3" width="6.75390625" style="138" bestFit="1" customWidth="1"/>
    <col min="4" max="4" width="7.625" style="139" customWidth="1"/>
    <col min="5" max="5" width="8.50390625" style="140" bestFit="1" customWidth="1"/>
    <col min="6" max="6" width="8.625" style="141" customWidth="1"/>
    <col min="7" max="7" width="8.50390625" style="141" bestFit="1" customWidth="1"/>
    <col min="8" max="9" width="9.50390625" style="138" bestFit="1" customWidth="1"/>
    <col min="10" max="10" width="8.50390625" style="138" bestFit="1" customWidth="1"/>
    <col min="11" max="11" width="7.375" style="138" bestFit="1" customWidth="1"/>
    <col min="12" max="12" width="15.125" style="139" bestFit="1" customWidth="1"/>
    <col min="13" max="14" width="10.50390625" style="139" bestFit="1" customWidth="1"/>
    <col min="15" max="15" width="5.50390625" style="139" bestFit="1" customWidth="1"/>
    <col min="16" max="16" width="8.50390625" style="139" bestFit="1" customWidth="1"/>
    <col min="17" max="18" width="10.50390625" style="139" bestFit="1" customWidth="1"/>
    <col min="19" max="19" width="5.50390625" style="139" bestFit="1" customWidth="1"/>
    <col min="20" max="20" width="7.50390625" style="139" bestFit="1" customWidth="1"/>
    <col min="21" max="21" width="9.50390625" style="139" bestFit="1" customWidth="1"/>
    <col min="22" max="22" width="9.00390625" style="139" customWidth="1"/>
    <col min="23" max="23" width="5.50390625" style="139" bestFit="1" customWidth="1"/>
    <col min="24" max="24" width="9.50390625" style="139" bestFit="1" customWidth="1"/>
    <col min="25" max="25" width="15.125" style="139" bestFit="1" customWidth="1"/>
    <col min="26" max="27" width="9.50390625" style="139" bestFit="1" customWidth="1"/>
    <col min="28" max="28" width="5.50390625" style="139" bestFit="1" customWidth="1"/>
    <col min="29" max="29" width="8.50390625" style="139" bestFit="1" customWidth="1"/>
    <col min="30" max="31" width="9.50390625" style="139" bestFit="1" customWidth="1"/>
    <col min="32" max="32" width="5.50390625" style="139" bestFit="1" customWidth="1"/>
    <col min="33" max="33" width="7.50390625" style="139" bestFit="1" customWidth="1"/>
    <col min="34" max="34" width="9.50390625" style="139" bestFit="1" customWidth="1"/>
    <col min="35" max="35" width="9.00390625" style="139" customWidth="1"/>
    <col min="36" max="36" width="5.50390625" style="139" bestFit="1" customWidth="1"/>
    <col min="37" max="37" width="9.50390625" style="139" bestFit="1" customWidth="1"/>
    <col min="38" max="38" width="15.125" style="139" bestFit="1" customWidth="1"/>
    <col min="39" max="40" width="10.50390625" style="139" bestFit="1" customWidth="1"/>
    <col min="41" max="41" width="5.50390625" style="139" bestFit="1" customWidth="1"/>
    <col min="42" max="42" width="8.50390625" style="139" bestFit="1" customWidth="1"/>
    <col min="43" max="44" width="9.50390625" style="139" bestFit="1" customWidth="1"/>
    <col min="45" max="45" width="5.50390625" style="139" bestFit="1" customWidth="1"/>
    <col min="46" max="46" width="6.50390625" style="139" bestFit="1" customWidth="1"/>
    <col min="47" max="47" width="8.50390625" style="139" bestFit="1" customWidth="1"/>
    <col min="48" max="48" width="9.00390625" style="139" customWidth="1"/>
    <col min="49" max="49" width="5.50390625" style="139" bestFit="1" customWidth="1"/>
    <col min="50" max="50" width="8.50390625" style="139" bestFit="1" customWidth="1"/>
    <col min="51" max="51" width="15.125" style="139" bestFit="1" customWidth="1"/>
    <col min="52" max="53" width="10.50390625" style="139" bestFit="1" customWidth="1"/>
    <col min="54" max="54" width="5.50390625" style="139" bestFit="1" customWidth="1"/>
    <col min="55" max="55" width="8.50390625" style="139" bestFit="1" customWidth="1"/>
    <col min="56" max="57" width="9.50390625" style="139" bestFit="1" customWidth="1"/>
    <col min="58" max="58" width="5.50390625" style="139" bestFit="1" customWidth="1"/>
    <col min="59" max="59" width="6.50390625" style="139" bestFit="1" customWidth="1"/>
    <col min="60" max="60" width="8.50390625" style="139" bestFit="1" customWidth="1"/>
    <col min="61" max="61" width="9.00390625" style="139" customWidth="1"/>
    <col min="62" max="62" width="5.50390625" style="139" bestFit="1" customWidth="1"/>
    <col min="63" max="63" width="8.50390625" style="139" bestFit="1" customWidth="1"/>
    <col min="64" max="64" width="15.125" style="139" bestFit="1" customWidth="1"/>
    <col min="65" max="66" width="9.50390625" style="139" bestFit="1" customWidth="1"/>
    <col min="67" max="67" width="5.50390625" style="139" bestFit="1" customWidth="1"/>
    <col min="68" max="68" width="8.50390625" style="139" bestFit="1" customWidth="1"/>
    <col min="69" max="70" width="9.50390625" style="139" bestFit="1" customWidth="1"/>
    <col min="71" max="71" width="5.50390625" style="139" bestFit="1" customWidth="1"/>
    <col min="72" max="72" width="6.50390625" style="139" bestFit="1" customWidth="1"/>
    <col min="73" max="73" width="8.50390625" style="139" bestFit="1" customWidth="1"/>
    <col min="74" max="74" width="9.00390625" style="139" customWidth="1"/>
    <col min="75" max="75" width="5.50390625" style="139" bestFit="1" customWidth="1"/>
    <col min="76" max="76" width="8.50390625" style="139" bestFit="1" customWidth="1"/>
    <col min="77" max="77" width="15.125" style="139" bestFit="1" customWidth="1"/>
    <col min="78" max="79" width="9.50390625" style="139" bestFit="1" customWidth="1"/>
    <col min="80" max="80" width="5.50390625" style="139" bestFit="1" customWidth="1"/>
    <col min="81" max="81" width="8.50390625" style="139" bestFit="1" customWidth="1"/>
    <col min="82" max="83" width="9.50390625" style="139" bestFit="1" customWidth="1"/>
    <col min="84" max="84" width="5.50390625" style="139" bestFit="1" customWidth="1"/>
    <col min="85" max="85" width="6.50390625" style="139" bestFit="1" customWidth="1"/>
    <col min="86" max="86" width="8.50390625" style="139" bestFit="1" customWidth="1"/>
    <col min="87" max="87" width="9.00390625" style="139" customWidth="1"/>
    <col min="88" max="88" width="5.50390625" style="139" bestFit="1" customWidth="1"/>
    <col min="89" max="89" width="7.50390625" style="139" bestFit="1" customWidth="1"/>
    <col min="90" max="16384" width="9.00390625" style="136" customWidth="1"/>
  </cols>
  <sheetData>
    <row r="1" spans="2:89" s="120" customFormat="1" ht="13.5">
      <c r="B1" s="142" t="s">
        <v>350</v>
      </c>
      <c r="C1" s="143"/>
      <c r="D1" s="460"/>
      <c r="E1" s="461"/>
      <c r="F1" s="461"/>
      <c r="G1" s="461"/>
      <c r="H1" s="461"/>
      <c r="I1" s="144"/>
      <c r="J1" s="144"/>
      <c r="K1" s="144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</row>
    <row r="2" spans="2:89" s="121" customFormat="1" ht="22.5">
      <c r="B2" s="462" t="s">
        <v>351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</row>
    <row r="3" spans="1:89" s="122" customFormat="1" ht="12">
      <c r="A3" s="464" t="s">
        <v>352</v>
      </c>
      <c r="B3" s="467" t="s">
        <v>326</v>
      </c>
      <c r="C3" s="467" t="s">
        <v>3</v>
      </c>
      <c r="D3" s="468" t="s">
        <v>353</v>
      </c>
      <c r="E3" s="469" t="s">
        <v>354</v>
      </c>
      <c r="F3" s="470" t="s">
        <v>355</v>
      </c>
      <c r="G3" s="467" t="s">
        <v>356</v>
      </c>
      <c r="H3" s="467"/>
      <c r="I3" s="467"/>
      <c r="J3" s="467"/>
      <c r="K3" s="467"/>
      <c r="L3" s="463" t="s">
        <v>357</v>
      </c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 t="s">
        <v>358</v>
      </c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 t="s">
        <v>359</v>
      </c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 t="s">
        <v>360</v>
      </c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 t="s">
        <v>361</v>
      </c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 t="s">
        <v>362</v>
      </c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</row>
    <row r="4" spans="1:89" s="122" customFormat="1" ht="12">
      <c r="A4" s="464"/>
      <c r="B4" s="467"/>
      <c r="C4" s="467"/>
      <c r="D4" s="468"/>
      <c r="E4" s="469"/>
      <c r="F4" s="470"/>
      <c r="G4" s="467"/>
      <c r="H4" s="467"/>
      <c r="I4" s="467"/>
      <c r="J4" s="467"/>
      <c r="K4" s="467"/>
      <c r="L4" s="463" t="s">
        <v>332</v>
      </c>
      <c r="M4" s="463"/>
      <c r="N4" s="463"/>
      <c r="O4" s="463"/>
      <c r="P4" s="463"/>
      <c r="Q4" s="463"/>
      <c r="R4" s="463"/>
      <c r="S4" s="463"/>
      <c r="T4" s="463"/>
      <c r="U4" s="463" t="s">
        <v>363</v>
      </c>
      <c r="V4" s="463"/>
      <c r="W4" s="463"/>
      <c r="X4" s="463"/>
      <c r="Y4" s="463" t="s">
        <v>332</v>
      </c>
      <c r="Z4" s="463"/>
      <c r="AA4" s="463"/>
      <c r="AB4" s="463"/>
      <c r="AC4" s="463"/>
      <c r="AD4" s="463"/>
      <c r="AE4" s="463"/>
      <c r="AF4" s="463"/>
      <c r="AG4" s="463"/>
      <c r="AH4" s="463" t="s">
        <v>363</v>
      </c>
      <c r="AI4" s="463"/>
      <c r="AJ4" s="463"/>
      <c r="AK4" s="463"/>
      <c r="AL4" s="463" t="s">
        <v>332</v>
      </c>
      <c r="AM4" s="463"/>
      <c r="AN4" s="463"/>
      <c r="AO4" s="463"/>
      <c r="AP4" s="463"/>
      <c r="AQ4" s="463"/>
      <c r="AR4" s="463"/>
      <c r="AS4" s="463"/>
      <c r="AT4" s="463"/>
      <c r="AU4" s="463" t="s">
        <v>363</v>
      </c>
      <c r="AV4" s="463"/>
      <c r="AW4" s="463"/>
      <c r="AX4" s="463"/>
      <c r="AY4" s="463" t="s">
        <v>332</v>
      </c>
      <c r="AZ4" s="463"/>
      <c r="BA4" s="463"/>
      <c r="BB4" s="463"/>
      <c r="BC4" s="463"/>
      <c r="BD4" s="463"/>
      <c r="BE4" s="463"/>
      <c r="BF4" s="463"/>
      <c r="BG4" s="463"/>
      <c r="BH4" s="463" t="s">
        <v>363</v>
      </c>
      <c r="BI4" s="463"/>
      <c r="BJ4" s="463"/>
      <c r="BK4" s="463"/>
      <c r="BL4" s="463" t="s">
        <v>332</v>
      </c>
      <c r="BM4" s="463"/>
      <c r="BN4" s="463"/>
      <c r="BO4" s="463"/>
      <c r="BP4" s="463"/>
      <c r="BQ4" s="463"/>
      <c r="BR4" s="463"/>
      <c r="BS4" s="463"/>
      <c r="BT4" s="463"/>
      <c r="BU4" s="463" t="s">
        <v>363</v>
      </c>
      <c r="BV4" s="463"/>
      <c r="BW4" s="463"/>
      <c r="BX4" s="463"/>
      <c r="BY4" s="463" t="s">
        <v>332</v>
      </c>
      <c r="BZ4" s="463"/>
      <c r="CA4" s="463"/>
      <c r="CB4" s="463"/>
      <c r="CC4" s="463"/>
      <c r="CD4" s="463"/>
      <c r="CE4" s="463"/>
      <c r="CF4" s="463"/>
      <c r="CG4" s="463"/>
      <c r="CH4" s="463" t="s">
        <v>363</v>
      </c>
      <c r="CI4" s="463"/>
      <c r="CJ4" s="463"/>
      <c r="CK4" s="463"/>
    </row>
    <row r="5" spans="1:89" s="122" customFormat="1" ht="12">
      <c r="A5" s="464"/>
      <c r="B5" s="467"/>
      <c r="C5" s="467"/>
      <c r="D5" s="468"/>
      <c r="E5" s="469"/>
      <c r="F5" s="470"/>
      <c r="G5" s="467"/>
      <c r="H5" s="467"/>
      <c r="I5" s="467"/>
      <c r="J5" s="467"/>
      <c r="K5" s="467"/>
      <c r="L5" s="463" t="s">
        <v>334</v>
      </c>
      <c r="M5" s="463" t="s">
        <v>335</v>
      </c>
      <c r="N5" s="463"/>
      <c r="O5" s="463"/>
      <c r="P5" s="463"/>
      <c r="Q5" s="463" t="s">
        <v>336</v>
      </c>
      <c r="R5" s="463"/>
      <c r="S5" s="463"/>
      <c r="T5" s="463"/>
      <c r="U5" s="463"/>
      <c r="V5" s="463"/>
      <c r="W5" s="463"/>
      <c r="X5" s="463"/>
      <c r="Y5" s="463" t="s">
        <v>334</v>
      </c>
      <c r="Z5" s="463" t="s">
        <v>335</v>
      </c>
      <c r="AA5" s="463"/>
      <c r="AB5" s="463"/>
      <c r="AC5" s="463"/>
      <c r="AD5" s="463" t="s">
        <v>336</v>
      </c>
      <c r="AE5" s="463"/>
      <c r="AF5" s="463"/>
      <c r="AG5" s="463"/>
      <c r="AH5" s="463"/>
      <c r="AI5" s="463"/>
      <c r="AJ5" s="463"/>
      <c r="AK5" s="463"/>
      <c r="AL5" s="463" t="s">
        <v>334</v>
      </c>
      <c r="AM5" s="463" t="s">
        <v>335</v>
      </c>
      <c r="AN5" s="463"/>
      <c r="AO5" s="463"/>
      <c r="AP5" s="463"/>
      <c r="AQ5" s="463" t="s">
        <v>336</v>
      </c>
      <c r="AR5" s="463"/>
      <c r="AS5" s="463"/>
      <c r="AT5" s="463"/>
      <c r="AU5" s="463"/>
      <c r="AV5" s="463"/>
      <c r="AW5" s="463"/>
      <c r="AX5" s="463"/>
      <c r="AY5" s="463" t="s">
        <v>334</v>
      </c>
      <c r="AZ5" s="463" t="s">
        <v>335</v>
      </c>
      <c r="BA5" s="463"/>
      <c r="BB5" s="463"/>
      <c r="BC5" s="463"/>
      <c r="BD5" s="463" t="s">
        <v>336</v>
      </c>
      <c r="BE5" s="463"/>
      <c r="BF5" s="463"/>
      <c r="BG5" s="463"/>
      <c r="BH5" s="463"/>
      <c r="BI5" s="463"/>
      <c r="BJ5" s="463"/>
      <c r="BK5" s="463"/>
      <c r="BL5" s="463" t="s">
        <v>334</v>
      </c>
      <c r="BM5" s="463" t="s">
        <v>335</v>
      </c>
      <c r="BN5" s="463"/>
      <c r="BO5" s="463"/>
      <c r="BP5" s="463"/>
      <c r="BQ5" s="463" t="s">
        <v>336</v>
      </c>
      <c r="BR5" s="463"/>
      <c r="BS5" s="463"/>
      <c r="BT5" s="463"/>
      <c r="BU5" s="463"/>
      <c r="BV5" s="463"/>
      <c r="BW5" s="463"/>
      <c r="BX5" s="463"/>
      <c r="BY5" s="463" t="s">
        <v>334</v>
      </c>
      <c r="BZ5" s="463" t="s">
        <v>335</v>
      </c>
      <c r="CA5" s="463"/>
      <c r="CB5" s="463"/>
      <c r="CC5" s="463"/>
      <c r="CD5" s="463" t="s">
        <v>336</v>
      </c>
      <c r="CE5" s="463"/>
      <c r="CF5" s="463"/>
      <c r="CG5" s="463"/>
      <c r="CH5" s="463"/>
      <c r="CI5" s="463"/>
      <c r="CJ5" s="463"/>
      <c r="CK5" s="463"/>
    </row>
    <row r="6" spans="1:89" s="122" customFormat="1" ht="12">
      <c r="A6" s="464"/>
      <c r="B6" s="467"/>
      <c r="C6" s="467"/>
      <c r="D6" s="468"/>
      <c r="E6" s="469"/>
      <c r="F6" s="470"/>
      <c r="G6" s="148" t="s">
        <v>161</v>
      </c>
      <c r="H6" s="145" t="s">
        <v>162</v>
      </c>
      <c r="I6" s="145" t="s">
        <v>163</v>
      </c>
      <c r="J6" s="145" t="s">
        <v>164</v>
      </c>
      <c r="K6" s="145" t="s">
        <v>165</v>
      </c>
      <c r="L6" s="463"/>
      <c r="M6" s="150" t="s">
        <v>168</v>
      </c>
      <c r="N6" s="150" t="s">
        <v>337</v>
      </c>
      <c r="O6" s="150" t="s">
        <v>338</v>
      </c>
      <c r="P6" s="150" t="s">
        <v>339</v>
      </c>
      <c r="Q6" s="150" t="s">
        <v>168</v>
      </c>
      <c r="R6" s="150" t="s">
        <v>337</v>
      </c>
      <c r="S6" s="150" t="s">
        <v>338</v>
      </c>
      <c r="T6" s="150" t="s">
        <v>339</v>
      </c>
      <c r="U6" s="150" t="s">
        <v>168</v>
      </c>
      <c r="V6" s="150" t="s">
        <v>364</v>
      </c>
      <c r="W6" s="150" t="s">
        <v>341</v>
      </c>
      <c r="X6" s="150" t="s">
        <v>342</v>
      </c>
      <c r="Y6" s="463"/>
      <c r="Z6" s="150" t="s">
        <v>168</v>
      </c>
      <c r="AA6" s="150" t="s">
        <v>337</v>
      </c>
      <c r="AB6" s="150" t="s">
        <v>338</v>
      </c>
      <c r="AC6" s="150" t="s">
        <v>339</v>
      </c>
      <c r="AD6" s="150" t="s">
        <v>168</v>
      </c>
      <c r="AE6" s="150" t="s">
        <v>337</v>
      </c>
      <c r="AF6" s="150" t="s">
        <v>338</v>
      </c>
      <c r="AG6" s="150" t="s">
        <v>339</v>
      </c>
      <c r="AH6" s="150" t="s">
        <v>168</v>
      </c>
      <c r="AI6" s="150" t="s">
        <v>364</v>
      </c>
      <c r="AJ6" s="150" t="s">
        <v>341</v>
      </c>
      <c r="AK6" s="150" t="s">
        <v>342</v>
      </c>
      <c r="AL6" s="463"/>
      <c r="AM6" s="150" t="s">
        <v>168</v>
      </c>
      <c r="AN6" s="150" t="s">
        <v>337</v>
      </c>
      <c r="AO6" s="150" t="s">
        <v>338</v>
      </c>
      <c r="AP6" s="150" t="s">
        <v>339</v>
      </c>
      <c r="AQ6" s="150" t="s">
        <v>168</v>
      </c>
      <c r="AR6" s="150" t="s">
        <v>337</v>
      </c>
      <c r="AS6" s="150" t="s">
        <v>338</v>
      </c>
      <c r="AT6" s="150" t="s">
        <v>339</v>
      </c>
      <c r="AU6" s="150" t="s">
        <v>168</v>
      </c>
      <c r="AV6" s="150" t="s">
        <v>364</v>
      </c>
      <c r="AW6" s="150" t="s">
        <v>341</v>
      </c>
      <c r="AX6" s="150" t="s">
        <v>342</v>
      </c>
      <c r="AY6" s="463"/>
      <c r="AZ6" s="150" t="s">
        <v>168</v>
      </c>
      <c r="BA6" s="150" t="s">
        <v>337</v>
      </c>
      <c r="BB6" s="150" t="s">
        <v>338</v>
      </c>
      <c r="BC6" s="150" t="s">
        <v>339</v>
      </c>
      <c r="BD6" s="150" t="s">
        <v>168</v>
      </c>
      <c r="BE6" s="150" t="s">
        <v>337</v>
      </c>
      <c r="BF6" s="150" t="s">
        <v>338</v>
      </c>
      <c r="BG6" s="150" t="s">
        <v>339</v>
      </c>
      <c r="BH6" s="150" t="s">
        <v>168</v>
      </c>
      <c r="BI6" s="150" t="s">
        <v>364</v>
      </c>
      <c r="BJ6" s="150" t="s">
        <v>341</v>
      </c>
      <c r="BK6" s="150" t="s">
        <v>342</v>
      </c>
      <c r="BL6" s="463"/>
      <c r="BM6" s="150" t="s">
        <v>168</v>
      </c>
      <c r="BN6" s="150" t="s">
        <v>337</v>
      </c>
      <c r="BO6" s="150" t="s">
        <v>338</v>
      </c>
      <c r="BP6" s="150" t="s">
        <v>339</v>
      </c>
      <c r="BQ6" s="150" t="s">
        <v>168</v>
      </c>
      <c r="BR6" s="150" t="s">
        <v>337</v>
      </c>
      <c r="BS6" s="150" t="s">
        <v>338</v>
      </c>
      <c r="BT6" s="150" t="s">
        <v>339</v>
      </c>
      <c r="BU6" s="150" t="s">
        <v>168</v>
      </c>
      <c r="BV6" s="150" t="s">
        <v>364</v>
      </c>
      <c r="BW6" s="150" t="s">
        <v>341</v>
      </c>
      <c r="BX6" s="150" t="s">
        <v>342</v>
      </c>
      <c r="BY6" s="463"/>
      <c r="BZ6" s="150" t="s">
        <v>168</v>
      </c>
      <c r="CA6" s="150" t="s">
        <v>337</v>
      </c>
      <c r="CB6" s="150" t="s">
        <v>338</v>
      </c>
      <c r="CC6" s="150" t="s">
        <v>339</v>
      </c>
      <c r="CD6" s="150" t="s">
        <v>168</v>
      </c>
      <c r="CE6" s="150" t="s">
        <v>337</v>
      </c>
      <c r="CF6" s="150" t="s">
        <v>338</v>
      </c>
      <c r="CG6" s="150" t="s">
        <v>339</v>
      </c>
      <c r="CH6" s="150" t="s">
        <v>168</v>
      </c>
      <c r="CI6" s="150" t="s">
        <v>364</v>
      </c>
      <c r="CJ6" s="150" t="s">
        <v>341</v>
      </c>
      <c r="CK6" s="150" t="s">
        <v>342</v>
      </c>
    </row>
    <row r="7" spans="2:89" s="123" customFormat="1" ht="12">
      <c r="B7" s="145" t="s">
        <v>168</v>
      </c>
      <c r="C7" s="149"/>
      <c r="D7" s="150"/>
      <c r="E7" s="147">
        <f>E8+E27+E93+E162+E180+E220+E225+E262</f>
        <v>575865.8600000001</v>
      </c>
      <c r="F7" s="151"/>
      <c r="G7" s="151"/>
      <c r="H7" s="151"/>
      <c r="I7" s="151"/>
      <c r="J7" s="151"/>
      <c r="K7" s="151"/>
      <c r="L7" s="150">
        <f aca="true" t="shared" si="0" ref="L7:AQ7">L8+L27+L93+L162+L180+L220+L225+L262</f>
        <v>547788.46</v>
      </c>
      <c r="M7" s="150">
        <f t="shared" si="0"/>
        <v>418402.26</v>
      </c>
      <c r="N7" s="150">
        <f t="shared" si="0"/>
        <v>413181.86</v>
      </c>
      <c r="O7" s="150">
        <f t="shared" si="0"/>
        <v>0</v>
      </c>
      <c r="P7" s="150">
        <f t="shared" si="0"/>
        <v>5220.4</v>
      </c>
      <c r="Q7" s="150">
        <f t="shared" si="0"/>
        <v>129386.2</v>
      </c>
      <c r="R7" s="150">
        <f t="shared" si="0"/>
        <v>128986.2</v>
      </c>
      <c r="S7" s="150">
        <f t="shared" si="0"/>
        <v>0</v>
      </c>
      <c r="T7" s="150">
        <f t="shared" si="0"/>
        <v>400</v>
      </c>
      <c r="U7" s="150">
        <f t="shared" si="0"/>
        <v>28077.4</v>
      </c>
      <c r="V7" s="150">
        <f t="shared" si="0"/>
        <v>5000</v>
      </c>
      <c r="W7" s="150">
        <f t="shared" si="0"/>
        <v>0</v>
      </c>
      <c r="X7" s="150">
        <f t="shared" si="0"/>
        <v>23077.4</v>
      </c>
      <c r="Y7" s="150">
        <f t="shared" si="0"/>
        <v>125797.47999999998</v>
      </c>
      <c r="Z7" s="150">
        <f t="shared" si="0"/>
        <v>99121.27999999998</v>
      </c>
      <c r="AA7" s="150">
        <f t="shared" si="0"/>
        <v>97715.19999999998</v>
      </c>
      <c r="AB7" s="150">
        <f t="shared" si="0"/>
        <v>0</v>
      </c>
      <c r="AC7" s="150">
        <f t="shared" si="0"/>
        <v>1406.08</v>
      </c>
      <c r="AD7" s="150">
        <f t="shared" si="0"/>
        <v>26676.2</v>
      </c>
      <c r="AE7" s="150">
        <f t="shared" si="0"/>
        <v>26556.2</v>
      </c>
      <c r="AF7" s="150">
        <f t="shared" si="0"/>
        <v>0</v>
      </c>
      <c r="AG7" s="150">
        <f t="shared" si="0"/>
        <v>120</v>
      </c>
      <c r="AH7" s="150">
        <f t="shared" si="0"/>
        <v>10904.4</v>
      </c>
      <c r="AI7" s="150">
        <f t="shared" si="0"/>
        <v>1000</v>
      </c>
      <c r="AJ7" s="150">
        <f t="shared" si="0"/>
        <v>0</v>
      </c>
      <c r="AK7" s="150">
        <f t="shared" si="0"/>
        <v>9904.4</v>
      </c>
      <c r="AL7" s="150">
        <f t="shared" si="0"/>
        <v>144879.40000000002</v>
      </c>
      <c r="AM7" s="150">
        <f t="shared" si="0"/>
        <v>121629.90000000001</v>
      </c>
      <c r="AN7" s="150">
        <f t="shared" si="0"/>
        <v>120223.82</v>
      </c>
      <c r="AO7" s="150">
        <f t="shared" si="0"/>
        <v>0</v>
      </c>
      <c r="AP7" s="150">
        <f t="shared" si="0"/>
        <v>1406.08</v>
      </c>
      <c r="AQ7" s="150">
        <f t="shared" si="0"/>
        <v>23249.5</v>
      </c>
      <c r="AR7" s="150">
        <f aca="true" t="shared" si="1" ref="AR7:BW7">AR8+AR27+AR93+AR162+AR180+AR220+AR225+AR262</f>
        <v>23169.5</v>
      </c>
      <c r="AS7" s="150">
        <f t="shared" si="1"/>
        <v>0</v>
      </c>
      <c r="AT7" s="150">
        <f t="shared" si="1"/>
        <v>80</v>
      </c>
      <c r="AU7" s="150">
        <f t="shared" si="1"/>
        <v>5106</v>
      </c>
      <c r="AV7" s="150">
        <f t="shared" si="1"/>
        <v>1000</v>
      </c>
      <c r="AW7" s="150">
        <f t="shared" si="1"/>
        <v>0</v>
      </c>
      <c r="AX7" s="150">
        <f t="shared" si="1"/>
        <v>4106</v>
      </c>
      <c r="AY7" s="150">
        <f t="shared" si="1"/>
        <v>136870.602</v>
      </c>
      <c r="AZ7" s="150">
        <f t="shared" si="1"/>
        <v>109332.102</v>
      </c>
      <c r="BA7" s="150">
        <f t="shared" si="1"/>
        <v>107876.022</v>
      </c>
      <c r="BB7" s="150">
        <f t="shared" si="1"/>
        <v>0</v>
      </c>
      <c r="BC7" s="150">
        <f t="shared" si="1"/>
        <v>1456.08</v>
      </c>
      <c r="BD7" s="150">
        <f t="shared" si="1"/>
        <v>27538.5</v>
      </c>
      <c r="BE7" s="150">
        <f t="shared" si="1"/>
        <v>27458.5</v>
      </c>
      <c r="BF7" s="150">
        <f t="shared" si="1"/>
        <v>0</v>
      </c>
      <c r="BG7" s="150">
        <f t="shared" si="1"/>
        <v>80</v>
      </c>
      <c r="BH7" s="150">
        <f t="shared" si="1"/>
        <v>5096</v>
      </c>
      <c r="BI7" s="150">
        <f t="shared" si="1"/>
        <v>1000</v>
      </c>
      <c r="BJ7" s="150">
        <f t="shared" si="1"/>
        <v>0</v>
      </c>
      <c r="BK7" s="150">
        <f t="shared" si="1"/>
        <v>4096</v>
      </c>
      <c r="BL7" s="150">
        <f t="shared" si="1"/>
        <v>76774.784</v>
      </c>
      <c r="BM7" s="150">
        <f t="shared" si="1"/>
        <v>50396.284</v>
      </c>
      <c r="BN7" s="150">
        <f t="shared" si="1"/>
        <v>48890.204</v>
      </c>
      <c r="BO7" s="150">
        <f t="shared" si="1"/>
        <v>0</v>
      </c>
      <c r="BP7" s="150">
        <f t="shared" si="1"/>
        <v>1506.08</v>
      </c>
      <c r="BQ7" s="150">
        <f t="shared" si="1"/>
        <v>26378.5</v>
      </c>
      <c r="BR7" s="150">
        <f t="shared" si="1"/>
        <v>26298.5</v>
      </c>
      <c r="BS7" s="150">
        <f t="shared" si="1"/>
        <v>0</v>
      </c>
      <c r="BT7" s="150">
        <f t="shared" si="1"/>
        <v>80</v>
      </c>
      <c r="BU7" s="150">
        <f t="shared" si="1"/>
        <v>5747</v>
      </c>
      <c r="BV7" s="150">
        <f t="shared" si="1"/>
        <v>1000</v>
      </c>
      <c r="BW7" s="150">
        <f t="shared" si="1"/>
        <v>0</v>
      </c>
      <c r="BX7" s="150">
        <f aca="true" t="shared" si="2" ref="BX7:CK7">BX8+BX27+BX93+BX162+BX180+BX220+BX225+BX262</f>
        <v>4747</v>
      </c>
      <c r="BY7" s="150">
        <f t="shared" si="2"/>
        <v>63466.221999999994</v>
      </c>
      <c r="BZ7" s="150">
        <f t="shared" si="2"/>
        <v>38122.722</v>
      </c>
      <c r="CA7" s="150">
        <f t="shared" si="2"/>
        <v>36766.642</v>
      </c>
      <c r="CB7" s="150">
        <f t="shared" si="2"/>
        <v>0</v>
      </c>
      <c r="CC7" s="150">
        <f t="shared" si="2"/>
        <v>1356.08</v>
      </c>
      <c r="CD7" s="150">
        <f t="shared" si="2"/>
        <v>25343.5</v>
      </c>
      <c r="CE7" s="150">
        <f t="shared" si="2"/>
        <v>25303.5</v>
      </c>
      <c r="CF7" s="150">
        <f t="shared" si="2"/>
        <v>0</v>
      </c>
      <c r="CG7" s="150">
        <f t="shared" si="2"/>
        <v>40</v>
      </c>
      <c r="CH7" s="150">
        <f t="shared" si="2"/>
        <v>1224</v>
      </c>
      <c r="CI7" s="150">
        <f t="shared" si="2"/>
        <v>1000</v>
      </c>
      <c r="CJ7" s="150">
        <f t="shared" si="2"/>
        <v>0</v>
      </c>
      <c r="CK7" s="150">
        <f t="shared" si="2"/>
        <v>224</v>
      </c>
    </row>
    <row r="8" spans="2:89" s="124" customFormat="1" ht="12">
      <c r="B8" s="152" t="s">
        <v>365</v>
      </c>
      <c r="C8" s="153"/>
      <c r="D8" s="154"/>
      <c r="E8" s="155">
        <f>SUM(E9:E26)</f>
        <v>15513.449999999999</v>
      </c>
      <c r="F8" s="156"/>
      <c r="G8" s="156"/>
      <c r="H8" s="156"/>
      <c r="I8" s="156"/>
      <c r="J8" s="156"/>
      <c r="K8" s="156"/>
      <c r="L8" s="154">
        <f aca="true" t="shared" si="3" ref="L8:BQ8">SUM(L9:L26)</f>
        <v>15513.449999999999</v>
      </c>
      <c r="M8" s="154">
        <f t="shared" si="3"/>
        <v>15513.449999999999</v>
      </c>
      <c r="N8" s="154">
        <f t="shared" si="3"/>
        <v>15513.449999999999</v>
      </c>
      <c r="O8" s="154">
        <f t="shared" si="3"/>
        <v>0</v>
      </c>
      <c r="P8" s="154">
        <f t="shared" si="3"/>
        <v>0</v>
      </c>
      <c r="Q8" s="154">
        <f t="shared" si="3"/>
        <v>0</v>
      </c>
      <c r="R8" s="154">
        <f t="shared" si="3"/>
        <v>0</v>
      </c>
      <c r="S8" s="154">
        <f t="shared" si="3"/>
        <v>0</v>
      </c>
      <c r="T8" s="154">
        <f t="shared" si="3"/>
        <v>0</v>
      </c>
      <c r="U8" s="154">
        <f t="shared" si="3"/>
        <v>0</v>
      </c>
      <c r="V8" s="154">
        <f t="shared" si="3"/>
        <v>0</v>
      </c>
      <c r="W8" s="154">
        <f t="shared" si="3"/>
        <v>0</v>
      </c>
      <c r="X8" s="154">
        <f t="shared" si="3"/>
        <v>0</v>
      </c>
      <c r="Y8" s="154">
        <f t="shared" si="3"/>
        <v>5661.0599999999995</v>
      </c>
      <c r="Z8" s="154">
        <f t="shared" si="3"/>
        <v>5661.0599999999995</v>
      </c>
      <c r="AA8" s="154">
        <f t="shared" si="3"/>
        <v>5661.0599999999995</v>
      </c>
      <c r="AB8" s="154">
        <f t="shared" si="3"/>
        <v>0</v>
      </c>
      <c r="AC8" s="154">
        <f t="shared" si="3"/>
        <v>0</v>
      </c>
      <c r="AD8" s="154">
        <f t="shared" si="3"/>
        <v>0</v>
      </c>
      <c r="AE8" s="154">
        <f t="shared" si="3"/>
        <v>0</v>
      </c>
      <c r="AF8" s="154">
        <f t="shared" si="3"/>
        <v>0</v>
      </c>
      <c r="AG8" s="154">
        <f t="shared" si="3"/>
        <v>0</v>
      </c>
      <c r="AH8" s="154">
        <f t="shared" si="3"/>
        <v>0</v>
      </c>
      <c r="AI8" s="154">
        <f t="shared" si="3"/>
        <v>0</v>
      </c>
      <c r="AJ8" s="154">
        <f t="shared" si="3"/>
        <v>0</v>
      </c>
      <c r="AK8" s="154">
        <f t="shared" si="3"/>
        <v>0</v>
      </c>
      <c r="AL8" s="154">
        <f t="shared" si="3"/>
        <v>3495.52</v>
      </c>
      <c r="AM8" s="154">
        <f t="shared" si="3"/>
        <v>3495.52</v>
      </c>
      <c r="AN8" s="154">
        <f t="shared" si="3"/>
        <v>3495.52</v>
      </c>
      <c r="AO8" s="154">
        <f t="shared" si="3"/>
        <v>0</v>
      </c>
      <c r="AP8" s="154">
        <f t="shared" si="3"/>
        <v>0</v>
      </c>
      <c r="AQ8" s="154">
        <f t="shared" si="3"/>
        <v>0</v>
      </c>
      <c r="AR8" s="154">
        <f t="shared" si="3"/>
        <v>0</v>
      </c>
      <c r="AS8" s="154">
        <f t="shared" si="3"/>
        <v>0</v>
      </c>
      <c r="AT8" s="154">
        <f t="shared" si="3"/>
        <v>0</v>
      </c>
      <c r="AU8" s="154">
        <f t="shared" si="3"/>
        <v>0</v>
      </c>
      <c r="AV8" s="154">
        <f t="shared" si="3"/>
        <v>0</v>
      </c>
      <c r="AW8" s="154">
        <f t="shared" si="3"/>
        <v>0</v>
      </c>
      <c r="AX8" s="154">
        <f t="shared" si="3"/>
        <v>0</v>
      </c>
      <c r="AY8" s="154">
        <f t="shared" si="3"/>
        <v>3965.8720000000003</v>
      </c>
      <c r="AZ8" s="154">
        <f t="shared" si="3"/>
        <v>3965.8720000000003</v>
      </c>
      <c r="BA8" s="154">
        <f t="shared" si="3"/>
        <v>3965.8720000000003</v>
      </c>
      <c r="BB8" s="154">
        <f t="shared" si="3"/>
        <v>0</v>
      </c>
      <c r="BC8" s="154">
        <f t="shared" si="3"/>
        <v>0</v>
      </c>
      <c r="BD8" s="154">
        <f t="shared" si="3"/>
        <v>0</v>
      </c>
      <c r="BE8" s="154">
        <f t="shared" si="3"/>
        <v>0</v>
      </c>
      <c r="BF8" s="154">
        <f t="shared" si="3"/>
        <v>0</v>
      </c>
      <c r="BG8" s="154">
        <f t="shared" si="3"/>
        <v>0</v>
      </c>
      <c r="BH8" s="154">
        <f t="shared" si="3"/>
        <v>0</v>
      </c>
      <c r="BI8" s="154">
        <f t="shared" si="3"/>
        <v>0</v>
      </c>
      <c r="BJ8" s="154">
        <f t="shared" si="3"/>
        <v>0</v>
      </c>
      <c r="BK8" s="154">
        <f t="shared" si="3"/>
        <v>0</v>
      </c>
      <c r="BL8" s="154">
        <f t="shared" si="3"/>
        <v>808.544</v>
      </c>
      <c r="BM8" s="154">
        <f t="shared" si="3"/>
        <v>808.544</v>
      </c>
      <c r="BN8" s="154">
        <f t="shared" si="3"/>
        <v>808.544</v>
      </c>
      <c r="BO8" s="154">
        <f t="shared" si="3"/>
        <v>0</v>
      </c>
      <c r="BP8" s="154">
        <f t="shared" si="3"/>
        <v>0</v>
      </c>
      <c r="BQ8" s="154">
        <f t="shared" si="3"/>
        <v>0</v>
      </c>
      <c r="BR8" s="154">
        <f aca="true" t="shared" si="4" ref="BR8:CK8">SUM(BR9:BR26)</f>
        <v>0</v>
      </c>
      <c r="BS8" s="154">
        <f t="shared" si="4"/>
        <v>0</v>
      </c>
      <c r="BT8" s="154">
        <f t="shared" si="4"/>
        <v>0</v>
      </c>
      <c r="BU8" s="154">
        <f t="shared" si="4"/>
        <v>0</v>
      </c>
      <c r="BV8" s="154">
        <f t="shared" si="4"/>
        <v>0</v>
      </c>
      <c r="BW8" s="154">
        <f t="shared" si="4"/>
        <v>0</v>
      </c>
      <c r="BX8" s="154">
        <f t="shared" si="4"/>
        <v>0</v>
      </c>
      <c r="BY8" s="154">
        <f t="shared" si="4"/>
        <v>1582.482</v>
      </c>
      <c r="BZ8" s="154">
        <f t="shared" si="4"/>
        <v>1582.482</v>
      </c>
      <c r="CA8" s="154">
        <f t="shared" si="4"/>
        <v>1582.482</v>
      </c>
      <c r="CB8" s="154">
        <f t="shared" si="4"/>
        <v>0</v>
      </c>
      <c r="CC8" s="154">
        <f t="shared" si="4"/>
        <v>0</v>
      </c>
      <c r="CD8" s="154">
        <f t="shared" si="4"/>
        <v>0</v>
      </c>
      <c r="CE8" s="154">
        <f t="shared" si="4"/>
        <v>0</v>
      </c>
      <c r="CF8" s="154">
        <f t="shared" si="4"/>
        <v>0</v>
      </c>
      <c r="CG8" s="154">
        <f t="shared" si="4"/>
        <v>0</v>
      </c>
      <c r="CH8" s="154">
        <f t="shared" si="4"/>
        <v>0</v>
      </c>
      <c r="CI8" s="154">
        <f t="shared" si="4"/>
        <v>0</v>
      </c>
      <c r="CJ8" s="154">
        <f t="shared" si="4"/>
        <v>0</v>
      </c>
      <c r="CK8" s="154">
        <f t="shared" si="4"/>
        <v>0</v>
      </c>
    </row>
    <row r="9" spans="1:89" s="122" customFormat="1" ht="12">
      <c r="A9" s="464" t="s">
        <v>366</v>
      </c>
      <c r="B9" s="157" t="s">
        <v>367</v>
      </c>
      <c r="C9" s="149"/>
      <c r="D9" s="150"/>
      <c r="E9" s="147"/>
      <c r="F9" s="151"/>
      <c r="G9" s="151"/>
      <c r="H9" s="151"/>
      <c r="I9" s="151"/>
      <c r="J9" s="151"/>
      <c r="K9" s="151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</row>
    <row r="10" spans="1:89" s="125" customFormat="1" ht="12">
      <c r="A10" s="464"/>
      <c r="B10" s="158" t="s">
        <v>368</v>
      </c>
      <c r="C10" s="159" t="s">
        <v>369</v>
      </c>
      <c r="D10" s="160"/>
      <c r="E10" s="161"/>
      <c r="F10" s="162"/>
      <c r="G10" s="162"/>
      <c r="H10" s="162"/>
      <c r="I10" s="162"/>
      <c r="J10" s="162"/>
      <c r="K10" s="162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</row>
    <row r="11" spans="1:89" s="125" customFormat="1" ht="12">
      <c r="A11" s="464"/>
      <c r="B11" s="163" t="s">
        <v>370</v>
      </c>
      <c r="C11" s="159" t="s">
        <v>369</v>
      </c>
      <c r="D11" s="164">
        <v>3000</v>
      </c>
      <c r="E11" s="164">
        <v>3000</v>
      </c>
      <c r="F11" s="165">
        <v>1</v>
      </c>
      <c r="G11" s="161"/>
      <c r="H11" s="161"/>
      <c r="I11" s="164">
        <v>1</v>
      </c>
      <c r="J11" s="161"/>
      <c r="K11" s="161"/>
      <c r="L11" s="160">
        <v>3000</v>
      </c>
      <c r="M11" s="160">
        <v>3000</v>
      </c>
      <c r="N11" s="160">
        <v>3000</v>
      </c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99"/>
      <c r="AV11" s="199"/>
      <c r="AW11" s="199"/>
      <c r="AX11" s="199"/>
      <c r="AY11" s="199">
        <v>3000</v>
      </c>
      <c r="AZ11" s="199">
        <v>3000</v>
      </c>
      <c r="BA11" s="199">
        <v>3000</v>
      </c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4"/>
      <c r="BM11" s="194"/>
      <c r="BN11" s="194"/>
      <c r="BO11" s="194"/>
      <c r="BP11" s="160"/>
      <c r="BQ11" s="195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</row>
    <row r="12" spans="1:89" s="125" customFormat="1" ht="12">
      <c r="A12" s="464"/>
      <c r="B12" s="158" t="s">
        <v>371</v>
      </c>
      <c r="C12" s="159" t="s">
        <v>369</v>
      </c>
      <c r="D12" s="164">
        <v>1318</v>
      </c>
      <c r="E12" s="164">
        <v>1318</v>
      </c>
      <c r="F12" s="165">
        <v>1</v>
      </c>
      <c r="G12" s="164">
        <v>1</v>
      </c>
      <c r="H12" s="161"/>
      <c r="I12" s="161"/>
      <c r="J12" s="161"/>
      <c r="K12" s="161"/>
      <c r="L12" s="160">
        <v>1318</v>
      </c>
      <c r="M12" s="160">
        <v>1318</v>
      </c>
      <c r="N12" s="160">
        <v>1318</v>
      </c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>
        <v>1318</v>
      </c>
      <c r="Z12" s="160">
        <v>1318</v>
      </c>
      <c r="AA12" s="160">
        <v>1318</v>
      </c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4"/>
      <c r="BM12" s="194"/>
      <c r="BN12" s="194"/>
      <c r="BO12" s="194"/>
      <c r="BP12" s="160"/>
      <c r="BQ12" s="195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</row>
    <row r="13" spans="1:89" s="125" customFormat="1" ht="12">
      <c r="A13" s="464"/>
      <c r="B13" s="158" t="s">
        <v>372</v>
      </c>
      <c r="C13" s="159" t="s">
        <v>369</v>
      </c>
      <c r="D13" s="164">
        <v>1100</v>
      </c>
      <c r="E13" s="164">
        <v>1100</v>
      </c>
      <c r="F13" s="165">
        <v>1</v>
      </c>
      <c r="G13" s="164">
        <v>1</v>
      </c>
      <c r="H13" s="161"/>
      <c r="I13" s="161"/>
      <c r="J13" s="161"/>
      <c r="K13" s="161"/>
      <c r="L13" s="160">
        <v>1100</v>
      </c>
      <c r="M13" s="160">
        <v>1100</v>
      </c>
      <c r="N13" s="160">
        <v>1100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>
        <v>1100</v>
      </c>
      <c r="Z13" s="160">
        <v>1100</v>
      </c>
      <c r="AA13" s="160">
        <v>1100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4"/>
      <c r="BM13" s="194"/>
      <c r="BN13" s="194"/>
      <c r="BO13" s="194"/>
      <c r="BP13" s="160"/>
      <c r="BQ13" s="195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</row>
    <row r="14" spans="1:89" s="125" customFormat="1" ht="12">
      <c r="A14" s="464"/>
      <c r="B14" s="158" t="s">
        <v>373</v>
      </c>
      <c r="C14" s="159" t="s">
        <v>369</v>
      </c>
      <c r="D14" s="164">
        <v>2710</v>
      </c>
      <c r="E14" s="164">
        <v>2710</v>
      </c>
      <c r="F14" s="165">
        <v>1</v>
      </c>
      <c r="G14" s="164"/>
      <c r="H14" s="164">
        <v>1</v>
      </c>
      <c r="I14" s="161"/>
      <c r="J14" s="161"/>
      <c r="K14" s="161"/>
      <c r="L14" s="160">
        <v>2710</v>
      </c>
      <c r="M14" s="160">
        <v>2710</v>
      </c>
      <c r="N14" s="160">
        <v>2710</v>
      </c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>
        <v>2710</v>
      </c>
      <c r="AM14" s="160">
        <v>2710</v>
      </c>
      <c r="AN14" s="160">
        <v>2710</v>
      </c>
      <c r="AO14" s="160"/>
      <c r="AP14" s="160"/>
      <c r="AQ14" s="160"/>
      <c r="AR14" s="160"/>
      <c r="AS14" s="160"/>
      <c r="AT14" s="160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4"/>
      <c r="BM14" s="194"/>
      <c r="BN14" s="194"/>
      <c r="BO14" s="194"/>
      <c r="BP14" s="160"/>
      <c r="BQ14" s="195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</row>
    <row r="15" spans="1:89" s="125" customFormat="1" ht="12">
      <c r="A15" s="464"/>
      <c r="B15" s="158" t="s">
        <v>374</v>
      </c>
      <c r="C15" s="159" t="s">
        <v>369</v>
      </c>
      <c r="D15" s="160">
        <v>37.33</v>
      </c>
      <c r="E15" s="164">
        <v>1829</v>
      </c>
      <c r="F15" s="164">
        <v>49</v>
      </c>
      <c r="G15" s="164">
        <v>28</v>
      </c>
      <c r="H15" s="164">
        <v>4</v>
      </c>
      <c r="I15" s="164">
        <v>3</v>
      </c>
      <c r="J15" s="164">
        <v>4</v>
      </c>
      <c r="K15" s="164">
        <v>10</v>
      </c>
      <c r="L15" s="160">
        <v>1829</v>
      </c>
      <c r="M15" s="160">
        <v>1829</v>
      </c>
      <c r="N15" s="160">
        <v>1829</v>
      </c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>
        <v>529</v>
      </c>
      <c r="Z15" s="160">
        <v>529</v>
      </c>
      <c r="AA15" s="160">
        <v>529</v>
      </c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>
        <v>350</v>
      </c>
      <c r="AM15" s="160">
        <v>350</v>
      </c>
      <c r="AN15" s="160">
        <v>350</v>
      </c>
      <c r="AO15" s="160"/>
      <c r="AP15" s="160"/>
      <c r="AQ15" s="160"/>
      <c r="AR15" s="160"/>
      <c r="AS15" s="160"/>
      <c r="AT15" s="160"/>
      <c r="AU15" s="199"/>
      <c r="AV15" s="199"/>
      <c r="AW15" s="199"/>
      <c r="AX15" s="199"/>
      <c r="AY15" s="199">
        <v>200</v>
      </c>
      <c r="AZ15" s="199">
        <v>200</v>
      </c>
      <c r="BA15" s="199">
        <v>200</v>
      </c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4">
        <v>350</v>
      </c>
      <c r="BM15" s="194">
        <v>350</v>
      </c>
      <c r="BN15" s="194">
        <v>350</v>
      </c>
      <c r="BO15" s="194"/>
      <c r="BP15" s="160"/>
      <c r="BQ15" s="195"/>
      <c r="BR15" s="160"/>
      <c r="BS15" s="160"/>
      <c r="BT15" s="160"/>
      <c r="BU15" s="160"/>
      <c r="BV15" s="160"/>
      <c r="BW15" s="160"/>
      <c r="BX15" s="160"/>
      <c r="BY15" s="160">
        <v>400</v>
      </c>
      <c r="BZ15" s="160">
        <v>400</v>
      </c>
      <c r="CA15" s="160">
        <v>400</v>
      </c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</row>
    <row r="16" spans="1:89" s="125" customFormat="1" ht="12">
      <c r="A16" s="464"/>
      <c r="B16" s="163" t="s">
        <v>375</v>
      </c>
      <c r="C16" s="159" t="s">
        <v>369</v>
      </c>
      <c r="D16" s="160"/>
      <c r="E16" s="164"/>
      <c r="F16" s="166">
        <v>23</v>
      </c>
      <c r="G16" s="164">
        <v>23</v>
      </c>
      <c r="H16" s="164">
        <v>3</v>
      </c>
      <c r="I16" s="164">
        <v>3</v>
      </c>
      <c r="J16" s="164">
        <v>4</v>
      </c>
      <c r="K16" s="164">
        <v>9</v>
      </c>
      <c r="L16" s="194"/>
      <c r="M16" s="194"/>
      <c r="N16" s="194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99"/>
      <c r="AV16" s="199"/>
      <c r="AW16" s="199"/>
      <c r="AX16" s="199"/>
      <c r="AY16" s="160"/>
      <c r="AZ16" s="160"/>
      <c r="BA16" s="160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60"/>
      <c r="BM16" s="160"/>
      <c r="BN16" s="160"/>
      <c r="BO16" s="194"/>
      <c r="BP16" s="160"/>
      <c r="BQ16" s="195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</row>
    <row r="17" spans="1:89" s="125" customFormat="1" ht="12">
      <c r="A17" s="464"/>
      <c r="B17" s="163" t="s">
        <v>376</v>
      </c>
      <c r="C17" s="159" t="s">
        <v>369</v>
      </c>
      <c r="D17" s="160"/>
      <c r="E17" s="164"/>
      <c r="F17" s="166">
        <v>5</v>
      </c>
      <c r="G17" s="164">
        <v>5</v>
      </c>
      <c r="H17" s="164">
        <v>1</v>
      </c>
      <c r="I17" s="164"/>
      <c r="J17" s="164"/>
      <c r="K17" s="164">
        <v>1</v>
      </c>
      <c r="L17" s="194"/>
      <c r="M17" s="194"/>
      <c r="N17" s="194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99"/>
      <c r="AV17" s="199"/>
      <c r="AW17" s="199"/>
      <c r="AX17" s="199"/>
      <c r="AY17" s="160"/>
      <c r="AZ17" s="160"/>
      <c r="BA17" s="160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60"/>
      <c r="BM17" s="160"/>
      <c r="BN17" s="160"/>
      <c r="BO17" s="194"/>
      <c r="BP17" s="160"/>
      <c r="BQ17" s="195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</row>
    <row r="18" spans="1:89" s="125" customFormat="1" ht="12">
      <c r="A18" s="464"/>
      <c r="B18" s="163" t="s">
        <v>377</v>
      </c>
      <c r="C18" s="159" t="s">
        <v>369</v>
      </c>
      <c r="D18" s="160"/>
      <c r="E18" s="164"/>
      <c r="F18" s="164"/>
      <c r="G18" s="164"/>
      <c r="H18" s="164"/>
      <c r="I18" s="164"/>
      <c r="J18" s="164"/>
      <c r="K18" s="164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99"/>
      <c r="AV18" s="199"/>
      <c r="AW18" s="199"/>
      <c r="AX18" s="199"/>
      <c r="AY18" s="160"/>
      <c r="AZ18" s="160"/>
      <c r="BA18" s="160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60"/>
      <c r="BM18" s="160"/>
      <c r="BN18" s="160"/>
      <c r="BO18" s="194"/>
      <c r="BP18" s="160"/>
      <c r="BQ18" s="195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</row>
    <row r="19" spans="1:89" s="125" customFormat="1" ht="12">
      <c r="A19" s="464"/>
      <c r="B19" s="158" t="s">
        <v>378</v>
      </c>
      <c r="C19" s="159" t="s">
        <v>369</v>
      </c>
      <c r="D19" s="160">
        <v>12.77826</v>
      </c>
      <c r="E19" s="164">
        <v>293.9</v>
      </c>
      <c r="F19" s="164">
        <v>23</v>
      </c>
      <c r="G19" s="164">
        <v>1</v>
      </c>
      <c r="H19" s="164">
        <v>2</v>
      </c>
      <c r="I19" s="164">
        <v>3</v>
      </c>
      <c r="J19" s="164">
        <v>5</v>
      </c>
      <c r="K19" s="164">
        <v>12</v>
      </c>
      <c r="L19" s="160">
        <v>293.9</v>
      </c>
      <c r="M19" s="160">
        <v>293.9</v>
      </c>
      <c r="N19" s="160">
        <v>293.9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>
        <v>6</v>
      </c>
      <c r="Z19" s="160">
        <v>6</v>
      </c>
      <c r="AA19" s="160">
        <v>6</v>
      </c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>
        <v>23</v>
      </c>
      <c r="AM19" s="160">
        <v>23</v>
      </c>
      <c r="AN19" s="160">
        <v>23</v>
      </c>
      <c r="AO19" s="160"/>
      <c r="AP19" s="160"/>
      <c r="AQ19" s="160"/>
      <c r="AR19" s="160"/>
      <c r="AS19" s="160"/>
      <c r="AT19" s="160"/>
      <c r="AU19" s="199"/>
      <c r="AV19" s="199"/>
      <c r="AW19" s="199"/>
      <c r="AX19" s="199"/>
      <c r="AY19" s="160">
        <v>36</v>
      </c>
      <c r="AZ19" s="160">
        <v>36</v>
      </c>
      <c r="BA19" s="160">
        <v>36</v>
      </c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60">
        <v>43</v>
      </c>
      <c r="BM19" s="160">
        <v>43</v>
      </c>
      <c r="BN19" s="160">
        <v>43</v>
      </c>
      <c r="BO19" s="194"/>
      <c r="BP19" s="160"/>
      <c r="BQ19" s="195"/>
      <c r="BR19" s="160"/>
      <c r="BS19" s="160"/>
      <c r="BT19" s="160"/>
      <c r="BU19" s="160"/>
      <c r="BV19" s="160"/>
      <c r="BW19" s="160"/>
      <c r="BX19" s="160"/>
      <c r="BY19" s="160">
        <v>185.93</v>
      </c>
      <c r="BZ19" s="160">
        <v>185.93</v>
      </c>
      <c r="CA19" s="160">
        <v>185.93</v>
      </c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</row>
    <row r="20" spans="1:89" s="126" customFormat="1" ht="12">
      <c r="A20" s="464"/>
      <c r="B20" s="163" t="s">
        <v>379</v>
      </c>
      <c r="C20" s="159" t="s">
        <v>369</v>
      </c>
      <c r="D20" s="160"/>
      <c r="E20" s="164">
        <v>2026.73</v>
      </c>
      <c r="F20" s="164">
        <v>24</v>
      </c>
      <c r="G20" s="164"/>
      <c r="H20" s="164"/>
      <c r="I20" s="164"/>
      <c r="J20" s="164"/>
      <c r="K20" s="164"/>
      <c r="L20" s="160">
        <v>2026.73</v>
      </c>
      <c r="M20" s="160">
        <v>2026.73</v>
      </c>
      <c r="N20" s="160">
        <v>2026.73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>
        <v>1816.73</v>
      </c>
      <c r="Z20" s="160">
        <v>1816.73</v>
      </c>
      <c r="AA20" s="160">
        <v>1816.73</v>
      </c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99"/>
      <c r="AV20" s="199"/>
      <c r="AW20" s="199"/>
      <c r="AX20" s="199"/>
      <c r="AY20" s="160"/>
      <c r="AZ20" s="160"/>
      <c r="BA20" s="160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60"/>
      <c r="BM20" s="160"/>
      <c r="BN20" s="160"/>
      <c r="BO20" s="194"/>
      <c r="BP20" s="160"/>
      <c r="BQ20" s="195"/>
      <c r="BR20" s="160"/>
      <c r="BS20" s="160"/>
      <c r="BT20" s="160"/>
      <c r="BU20" s="160"/>
      <c r="BV20" s="160"/>
      <c r="BW20" s="160"/>
      <c r="BX20" s="160"/>
      <c r="BY20" s="160">
        <v>210</v>
      </c>
      <c r="BZ20" s="160">
        <v>210</v>
      </c>
      <c r="CA20" s="160">
        <v>210</v>
      </c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</row>
    <row r="21" spans="1:89" s="126" customFormat="1" ht="12">
      <c r="A21" s="464"/>
      <c r="B21" s="163" t="s">
        <v>380</v>
      </c>
      <c r="C21" s="159" t="s">
        <v>369</v>
      </c>
      <c r="D21" s="160"/>
      <c r="E21" s="164">
        <v>1017.25</v>
      </c>
      <c r="F21" s="164">
        <v>5</v>
      </c>
      <c r="G21" s="164"/>
      <c r="H21" s="164"/>
      <c r="I21" s="164"/>
      <c r="J21" s="164"/>
      <c r="K21" s="164"/>
      <c r="L21" s="160">
        <v>1017.25</v>
      </c>
      <c r="M21" s="160">
        <v>1017.25</v>
      </c>
      <c r="N21" s="160">
        <v>1017.25</v>
      </c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>
        <v>707.25</v>
      </c>
      <c r="Z21" s="160">
        <v>707.25</v>
      </c>
      <c r="AA21" s="160">
        <v>707.25</v>
      </c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99"/>
      <c r="AV21" s="199"/>
      <c r="AW21" s="199"/>
      <c r="AX21" s="199"/>
      <c r="AY21" s="160">
        <v>220</v>
      </c>
      <c r="AZ21" s="160">
        <v>220</v>
      </c>
      <c r="BA21" s="160">
        <v>220</v>
      </c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60"/>
      <c r="BM21" s="160"/>
      <c r="BN21" s="160"/>
      <c r="BO21" s="194"/>
      <c r="BP21" s="160"/>
      <c r="BQ21" s="195"/>
      <c r="BR21" s="160"/>
      <c r="BS21" s="160"/>
      <c r="BT21" s="160"/>
      <c r="BU21" s="160"/>
      <c r="BV21" s="160"/>
      <c r="BW21" s="160"/>
      <c r="BX21" s="160"/>
      <c r="BY21" s="160">
        <v>90</v>
      </c>
      <c r="BZ21" s="160">
        <v>90</v>
      </c>
      <c r="CA21" s="160">
        <v>90</v>
      </c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</row>
    <row r="22" spans="1:89" s="126" customFormat="1" ht="12">
      <c r="A22" s="464"/>
      <c r="B22" s="163" t="s">
        <v>381</v>
      </c>
      <c r="C22" s="159" t="s">
        <v>369</v>
      </c>
      <c r="D22" s="160"/>
      <c r="E22" s="166">
        <v>1880</v>
      </c>
      <c r="F22" s="164">
        <v>52</v>
      </c>
      <c r="G22" s="164"/>
      <c r="H22" s="164"/>
      <c r="I22" s="164"/>
      <c r="J22" s="164"/>
      <c r="K22" s="164"/>
      <c r="L22" s="195">
        <v>1880</v>
      </c>
      <c r="M22" s="195">
        <v>1880</v>
      </c>
      <c r="N22" s="195">
        <v>1880</v>
      </c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>
        <v>110</v>
      </c>
      <c r="Z22" s="160">
        <v>110</v>
      </c>
      <c r="AA22" s="160">
        <v>110</v>
      </c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>
        <v>340</v>
      </c>
      <c r="AM22" s="160">
        <v>340</v>
      </c>
      <c r="AN22" s="160">
        <v>340</v>
      </c>
      <c r="AO22" s="160"/>
      <c r="AP22" s="160"/>
      <c r="AQ22" s="160"/>
      <c r="AR22" s="160"/>
      <c r="AS22" s="160"/>
      <c r="AT22" s="160"/>
      <c r="AU22" s="199"/>
      <c r="AV22" s="199"/>
      <c r="AW22" s="199"/>
      <c r="AX22" s="199"/>
      <c r="AY22" s="160">
        <v>440</v>
      </c>
      <c r="AZ22" s="160">
        <v>440</v>
      </c>
      <c r="BA22" s="160">
        <v>440</v>
      </c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60">
        <v>350</v>
      </c>
      <c r="BM22" s="160">
        <v>350</v>
      </c>
      <c r="BN22" s="160">
        <v>350</v>
      </c>
      <c r="BO22" s="194"/>
      <c r="BP22" s="160"/>
      <c r="BQ22" s="195"/>
      <c r="BR22" s="160"/>
      <c r="BS22" s="160"/>
      <c r="BT22" s="160"/>
      <c r="BU22" s="160"/>
      <c r="BV22" s="160"/>
      <c r="BW22" s="160"/>
      <c r="BX22" s="160"/>
      <c r="BY22" s="160">
        <v>640</v>
      </c>
      <c r="BZ22" s="160">
        <v>640</v>
      </c>
      <c r="CA22" s="160">
        <v>640</v>
      </c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</row>
    <row r="23" spans="1:89" s="125" customFormat="1" ht="12">
      <c r="A23" s="464"/>
      <c r="B23" s="163" t="s">
        <v>382</v>
      </c>
      <c r="C23" s="159" t="s">
        <v>67</v>
      </c>
      <c r="D23" s="160">
        <v>0.06</v>
      </c>
      <c r="E23" s="166">
        <v>113.57</v>
      </c>
      <c r="F23" s="164" t="s">
        <v>383</v>
      </c>
      <c r="G23" s="164">
        <v>363</v>
      </c>
      <c r="H23" s="164">
        <v>350</v>
      </c>
      <c r="I23" s="164">
        <v>387</v>
      </c>
      <c r="J23" s="164">
        <v>336</v>
      </c>
      <c r="K23" s="164">
        <v>356</v>
      </c>
      <c r="L23" s="195">
        <v>113.57</v>
      </c>
      <c r="M23" s="195">
        <v>113.57</v>
      </c>
      <c r="N23" s="195">
        <v>113.57</v>
      </c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>
        <v>21.28</v>
      </c>
      <c r="Z23" s="160">
        <v>21.28</v>
      </c>
      <c r="AA23" s="160">
        <v>21.28</v>
      </c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>
        <v>20.72</v>
      </c>
      <c r="AM23" s="160">
        <v>20.72</v>
      </c>
      <c r="AN23" s="160">
        <v>20.72</v>
      </c>
      <c r="AO23" s="160"/>
      <c r="AP23" s="160"/>
      <c r="AQ23" s="160"/>
      <c r="AR23" s="160"/>
      <c r="AS23" s="160"/>
      <c r="AT23" s="160"/>
      <c r="AU23" s="199"/>
      <c r="AV23" s="199"/>
      <c r="AW23" s="199"/>
      <c r="AX23" s="199"/>
      <c r="AY23" s="160">
        <v>23.072</v>
      </c>
      <c r="AZ23" s="160">
        <v>23.072</v>
      </c>
      <c r="BA23" s="160">
        <v>23.072</v>
      </c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60">
        <v>23.744</v>
      </c>
      <c r="BM23" s="160">
        <v>23.744</v>
      </c>
      <c r="BN23" s="160">
        <v>23.744</v>
      </c>
      <c r="BO23" s="194"/>
      <c r="BP23" s="160"/>
      <c r="BQ23" s="195"/>
      <c r="BR23" s="160"/>
      <c r="BS23" s="160"/>
      <c r="BT23" s="160"/>
      <c r="BU23" s="160"/>
      <c r="BV23" s="160"/>
      <c r="BW23" s="160"/>
      <c r="BX23" s="160"/>
      <c r="BY23" s="160">
        <v>24.752</v>
      </c>
      <c r="BZ23" s="160">
        <v>24.752</v>
      </c>
      <c r="CA23" s="160">
        <v>24.752</v>
      </c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</row>
    <row r="24" spans="1:89" s="125" customFormat="1" ht="12">
      <c r="A24" s="464"/>
      <c r="B24" s="163" t="s">
        <v>384</v>
      </c>
      <c r="C24" s="159" t="s">
        <v>67</v>
      </c>
      <c r="D24" s="160"/>
      <c r="E24" s="166"/>
      <c r="F24" s="164"/>
      <c r="G24" s="164"/>
      <c r="H24" s="164"/>
      <c r="I24" s="164"/>
      <c r="J24" s="164"/>
      <c r="K24" s="164"/>
      <c r="L24" s="195"/>
      <c r="M24" s="195"/>
      <c r="N24" s="195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99"/>
      <c r="AV24" s="199"/>
      <c r="AW24" s="199"/>
      <c r="AX24" s="199"/>
      <c r="AY24" s="160"/>
      <c r="AZ24" s="160"/>
      <c r="BA24" s="160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60"/>
      <c r="BM24" s="160"/>
      <c r="BN24" s="160"/>
      <c r="BO24" s="194"/>
      <c r="BP24" s="160"/>
      <c r="BQ24" s="195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</row>
    <row r="25" spans="1:89" s="125" customFormat="1" ht="12">
      <c r="A25" s="464"/>
      <c r="B25" s="163" t="s">
        <v>385</v>
      </c>
      <c r="C25" s="159" t="s">
        <v>67</v>
      </c>
      <c r="D25" s="160">
        <v>0.12</v>
      </c>
      <c r="E25" s="166">
        <v>9</v>
      </c>
      <c r="F25" s="164">
        <v>75</v>
      </c>
      <c r="G25" s="164">
        <v>15</v>
      </c>
      <c r="H25" s="164">
        <v>15</v>
      </c>
      <c r="I25" s="164">
        <v>15</v>
      </c>
      <c r="J25" s="164">
        <v>15</v>
      </c>
      <c r="K25" s="164">
        <v>15</v>
      </c>
      <c r="L25" s="195">
        <v>9</v>
      </c>
      <c r="M25" s="195">
        <v>9</v>
      </c>
      <c r="N25" s="195">
        <v>9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>
        <v>1.8</v>
      </c>
      <c r="Z25" s="160">
        <v>1.8</v>
      </c>
      <c r="AA25" s="160">
        <v>1.8</v>
      </c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>
        <v>1.8</v>
      </c>
      <c r="AM25" s="160">
        <v>1.8</v>
      </c>
      <c r="AN25" s="160">
        <v>1.8</v>
      </c>
      <c r="AO25" s="160"/>
      <c r="AP25" s="160"/>
      <c r="AQ25" s="160"/>
      <c r="AR25" s="160"/>
      <c r="AS25" s="160"/>
      <c r="AT25" s="160"/>
      <c r="AU25" s="199"/>
      <c r="AV25" s="199"/>
      <c r="AW25" s="199"/>
      <c r="AX25" s="199"/>
      <c r="AY25" s="160">
        <v>1.8</v>
      </c>
      <c r="AZ25" s="160">
        <v>1.8</v>
      </c>
      <c r="BA25" s="160">
        <v>1.8</v>
      </c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60">
        <v>1.8</v>
      </c>
      <c r="BM25" s="160">
        <v>1.8</v>
      </c>
      <c r="BN25" s="160">
        <v>1.8</v>
      </c>
      <c r="BO25" s="194"/>
      <c r="BP25" s="160"/>
      <c r="BQ25" s="195"/>
      <c r="BR25" s="160"/>
      <c r="BS25" s="160"/>
      <c r="BT25" s="160"/>
      <c r="BU25" s="160"/>
      <c r="BV25" s="160"/>
      <c r="BW25" s="160"/>
      <c r="BX25" s="160"/>
      <c r="BY25" s="160">
        <v>1.8</v>
      </c>
      <c r="BZ25" s="160">
        <v>1.8</v>
      </c>
      <c r="CA25" s="160">
        <v>1.8</v>
      </c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</row>
    <row r="26" spans="1:89" s="127" customFormat="1" ht="12">
      <c r="A26" s="464"/>
      <c r="B26" s="163" t="s">
        <v>386</v>
      </c>
      <c r="C26" s="159" t="s">
        <v>67</v>
      </c>
      <c r="D26" s="160">
        <v>0.21492537313432836</v>
      </c>
      <c r="E26" s="166">
        <v>216</v>
      </c>
      <c r="F26" s="164">
        <v>1005</v>
      </c>
      <c r="G26" s="164">
        <v>240</v>
      </c>
      <c r="H26" s="164">
        <v>225</v>
      </c>
      <c r="I26" s="164">
        <v>210</v>
      </c>
      <c r="J26" s="164">
        <v>180</v>
      </c>
      <c r="K26" s="164">
        <v>150</v>
      </c>
      <c r="L26" s="195">
        <v>216</v>
      </c>
      <c r="M26" s="195">
        <v>216</v>
      </c>
      <c r="N26" s="195">
        <v>216</v>
      </c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>
        <v>51</v>
      </c>
      <c r="Z26" s="160">
        <v>51</v>
      </c>
      <c r="AA26" s="160">
        <v>51</v>
      </c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>
        <v>50</v>
      </c>
      <c r="AM26" s="160">
        <v>50</v>
      </c>
      <c r="AN26" s="160">
        <v>50</v>
      </c>
      <c r="AO26" s="160"/>
      <c r="AP26" s="160"/>
      <c r="AQ26" s="160"/>
      <c r="AR26" s="160"/>
      <c r="AS26" s="160"/>
      <c r="AT26" s="160"/>
      <c r="AU26" s="199"/>
      <c r="AV26" s="199"/>
      <c r="AW26" s="199"/>
      <c r="AX26" s="199"/>
      <c r="AY26" s="160">
        <v>45</v>
      </c>
      <c r="AZ26" s="160">
        <v>45</v>
      </c>
      <c r="BA26" s="160">
        <v>45</v>
      </c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60">
        <v>40</v>
      </c>
      <c r="BM26" s="160">
        <v>40</v>
      </c>
      <c r="BN26" s="160">
        <v>40</v>
      </c>
      <c r="BO26" s="194"/>
      <c r="BP26" s="160"/>
      <c r="BQ26" s="195"/>
      <c r="BR26" s="160"/>
      <c r="BS26" s="160"/>
      <c r="BT26" s="160"/>
      <c r="BU26" s="160"/>
      <c r="BV26" s="160"/>
      <c r="BW26" s="160"/>
      <c r="BX26" s="160"/>
      <c r="BY26" s="160">
        <v>30</v>
      </c>
      <c r="BZ26" s="160">
        <v>30</v>
      </c>
      <c r="CA26" s="160">
        <v>30</v>
      </c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</row>
    <row r="27" spans="2:89" s="124" customFormat="1" ht="12">
      <c r="B27" s="167" t="s">
        <v>387</v>
      </c>
      <c r="C27" s="153"/>
      <c r="D27" s="168"/>
      <c r="E27" s="169">
        <f>E28+E60+E68+E74</f>
        <v>163360.2</v>
      </c>
      <c r="F27" s="170"/>
      <c r="G27" s="170"/>
      <c r="H27" s="170"/>
      <c r="I27" s="170"/>
      <c r="J27" s="170"/>
      <c r="K27" s="170"/>
      <c r="L27" s="168">
        <f aca="true" t="shared" si="5" ref="L27:AQ27">L28+L60+L68+L74</f>
        <v>145953.8</v>
      </c>
      <c r="M27" s="168">
        <f t="shared" si="5"/>
        <v>110754.6</v>
      </c>
      <c r="N27" s="168">
        <f t="shared" si="5"/>
        <v>110754.6</v>
      </c>
      <c r="O27" s="168">
        <f t="shared" si="5"/>
        <v>0</v>
      </c>
      <c r="P27" s="168">
        <f t="shared" si="5"/>
        <v>0</v>
      </c>
      <c r="Q27" s="168">
        <f t="shared" si="5"/>
        <v>35199.2</v>
      </c>
      <c r="R27" s="168">
        <f t="shared" si="5"/>
        <v>34799.2</v>
      </c>
      <c r="S27" s="168">
        <f t="shared" si="5"/>
        <v>0</v>
      </c>
      <c r="T27" s="168">
        <f t="shared" si="5"/>
        <v>400</v>
      </c>
      <c r="U27" s="168">
        <f t="shared" si="5"/>
        <v>17406.4</v>
      </c>
      <c r="V27" s="168">
        <f t="shared" si="5"/>
        <v>0</v>
      </c>
      <c r="W27" s="168">
        <f t="shared" si="5"/>
        <v>0</v>
      </c>
      <c r="X27" s="168">
        <f t="shared" si="5"/>
        <v>17406.4</v>
      </c>
      <c r="Y27" s="168">
        <f t="shared" si="5"/>
        <v>36500.6</v>
      </c>
      <c r="Z27" s="168">
        <f t="shared" si="5"/>
        <v>29329.6</v>
      </c>
      <c r="AA27" s="168">
        <f t="shared" si="5"/>
        <v>28967.6</v>
      </c>
      <c r="AB27" s="168">
        <f t="shared" si="5"/>
        <v>0</v>
      </c>
      <c r="AC27" s="168">
        <f t="shared" si="5"/>
        <v>362</v>
      </c>
      <c r="AD27" s="168">
        <f t="shared" si="5"/>
        <v>7171.000000000001</v>
      </c>
      <c r="AE27" s="168">
        <f t="shared" si="5"/>
        <v>7051.000000000001</v>
      </c>
      <c r="AF27" s="168">
        <f t="shared" si="5"/>
        <v>0</v>
      </c>
      <c r="AG27" s="168">
        <f t="shared" si="5"/>
        <v>120</v>
      </c>
      <c r="AH27" s="168">
        <f t="shared" si="5"/>
        <v>8628.4</v>
      </c>
      <c r="AI27" s="168">
        <f t="shared" si="5"/>
        <v>0</v>
      </c>
      <c r="AJ27" s="168">
        <f t="shared" si="5"/>
        <v>0</v>
      </c>
      <c r="AK27" s="168">
        <f t="shared" si="5"/>
        <v>8628.4</v>
      </c>
      <c r="AL27" s="168">
        <f t="shared" si="5"/>
        <v>35907.3</v>
      </c>
      <c r="AM27" s="168">
        <f t="shared" si="5"/>
        <v>28844</v>
      </c>
      <c r="AN27" s="168">
        <f t="shared" si="5"/>
        <v>28482</v>
      </c>
      <c r="AO27" s="168">
        <f t="shared" si="5"/>
        <v>0</v>
      </c>
      <c r="AP27" s="168">
        <f t="shared" si="5"/>
        <v>362</v>
      </c>
      <c r="AQ27" s="168">
        <f t="shared" si="5"/>
        <v>7063.300000000001</v>
      </c>
      <c r="AR27" s="168">
        <f aca="true" t="shared" si="6" ref="AR27:BW27">AR28+AR60+AR68+AR74</f>
        <v>6983.300000000001</v>
      </c>
      <c r="AS27" s="168">
        <f t="shared" si="6"/>
        <v>0</v>
      </c>
      <c r="AT27" s="168">
        <f t="shared" si="6"/>
        <v>80</v>
      </c>
      <c r="AU27" s="168">
        <f t="shared" si="6"/>
        <v>2588</v>
      </c>
      <c r="AV27" s="168">
        <f t="shared" si="6"/>
        <v>0</v>
      </c>
      <c r="AW27" s="168">
        <f t="shared" si="6"/>
        <v>0</v>
      </c>
      <c r="AX27" s="168">
        <f t="shared" si="6"/>
        <v>2588</v>
      </c>
      <c r="AY27" s="168">
        <f t="shared" si="6"/>
        <v>34997.3</v>
      </c>
      <c r="AZ27" s="168">
        <f t="shared" si="6"/>
        <v>27934</v>
      </c>
      <c r="BA27" s="168">
        <f t="shared" si="6"/>
        <v>27522</v>
      </c>
      <c r="BB27" s="168">
        <f t="shared" si="6"/>
        <v>0</v>
      </c>
      <c r="BC27" s="168">
        <f t="shared" si="6"/>
        <v>412</v>
      </c>
      <c r="BD27" s="168">
        <f t="shared" si="6"/>
        <v>7063.300000000001</v>
      </c>
      <c r="BE27" s="168">
        <f t="shared" si="6"/>
        <v>6983.300000000001</v>
      </c>
      <c r="BF27" s="168">
        <f t="shared" si="6"/>
        <v>0</v>
      </c>
      <c r="BG27" s="168">
        <f t="shared" si="6"/>
        <v>80</v>
      </c>
      <c r="BH27" s="168">
        <f t="shared" si="6"/>
        <v>2588</v>
      </c>
      <c r="BI27" s="168">
        <f t="shared" si="6"/>
        <v>0</v>
      </c>
      <c r="BJ27" s="168">
        <f t="shared" si="6"/>
        <v>0</v>
      </c>
      <c r="BK27" s="168">
        <f t="shared" si="6"/>
        <v>2588</v>
      </c>
      <c r="BL27" s="168">
        <f t="shared" si="6"/>
        <v>29377.3</v>
      </c>
      <c r="BM27" s="168">
        <f t="shared" si="6"/>
        <v>22314</v>
      </c>
      <c r="BN27" s="168">
        <f t="shared" si="6"/>
        <v>21852</v>
      </c>
      <c r="BO27" s="168">
        <f t="shared" si="6"/>
        <v>0</v>
      </c>
      <c r="BP27" s="168">
        <f t="shared" si="6"/>
        <v>462</v>
      </c>
      <c r="BQ27" s="168">
        <f t="shared" si="6"/>
        <v>7063.300000000001</v>
      </c>
      <c r="BR27" s="168">
        <f t="shared" si="6"/>
        <v>6983.300000000001</v>
      </c>
      <c r="BS27" s="168">
        <f t="shared" si="6"/>
        <v>0</v>
      </c>
      <c r="BT27" s="168">
        <f t="shared" si="6"/>
        <v>80</v>
      </c>
      <c r="BU27" s="168">
        <f t="shared" si="6"/>
        <v>3388</v>
      </c>
      <c r="BV27" s="168">
        <f t="shared" si="6"/>
        <v>0</v>
      </c>
      <c r="BW27" s="168">
        <f t="shared" si="6"/>
        <v>0</v>
      </c>
      <c r="BX27" s="168">
        <f aca="true" t="shared" si="7" ref="BX27:CK27">BX28+BX60+BX68+BX74</f>
        <v>3388</v>
      </c>
      <c r="BY27" s="168">
        <f t="shared" si="7"/>
        <v>9171.300000000001</v>
      </c>
      <c r="BZ27" s="168">
        <f t="shared" si="7"/>
        <v>2333</v>
      </c>
      <c r="CA27" s="168">
        <f t="shared" si="7"/>
        <v>2021</v>
      </c>
      <c r="CB27" s="168">
        <f t="shared" si="7"/>
        <v>0</v>
      </c>
      <c r="CC27" s="168">
        <f t="shared" si="7"/>
        <v>312</v>
      </c>
      <c r="CD27" s="168">
        <f t="shared" si="7"/>
        <v>6838.300000000001</v>
      </c>
      <c r="CE27" s="168">
        <f t="shared" si="7"/>
        <v>6798.300000000001</v>
      </c>
      <c r="CF27" s="168">
        <f t="shared" si="7"/>
        <v>0</v>
      </c>
      <c r="CG27" s="168">
        <f t="shared" si="7"/>
        <v>40</v>
      </c>
      <c r="CH27" s="168">
        <f t="shared" si="7"/>
        <v>214</v>
      </c>
      <c r="CI27" s="168">
        <f t="shared" si="7"/>
        <v>0</v>
      </c>
      <c r="CJ27" s="168">
        <f t="shared" si="7"/>
        <v>0</v>
      </c>
      <c r="CK27" s="168">
        <f t="shared" si="7"/>
        <v>214</v>
      </c>
    </row>
    <row r="28" spans="2:89" s="125" customFormat="1" ht="12">
      <c r="B28" s="171" t="s">
        <v>388</v>
      </c>
      <c r="C28" s="149"/>
      <c r="D28" s="172"/>
      <c r="E28" s="173">
        <f>SUM(E29:E59)</f>
        <v>88366</v>
      </c>
      <c r="F28" s="174"/>
      <c r="G28" s="174"/>
      <c r="H28" s="174"/>
      <c r="I28" s="174"/>
      <c r="J28" s="174"/>
      <c r="K28" s="174"/>
      <c r="L28" s="172">
        <f aca="true" t="shared" si="8" ref="L28:BQ28">SUM(L29:L59)</f>
        <v>70959.6</v>
      </c>
      <c r="M28" s="172">
        <f t="shared" si="8"/>
        <v>37979.6</v>
      </c>
      <c r="N28" s="172">
        <f t="shared" si="8"/>
        <v>37979.6</v>
      </c>
      <c r="O28" s="172">
        <f t="shared" si="8"/>
        <v>0</v>
      </c>
      <c r="P28" s="172">
        <f t="shared" si="8"/>
        <v>0</v>
      </c>
      <c r="Q28" s="172">
        <f t="shared" si="8"/>
        <v>32980</v>
      </c>
      <c r="R28" s="172">
        <f t="shared" si="8"/>
        <v>32980</v>
      </c>
      <c r="S28" s="172">
        <f t="shared" si="8"/>
        <v>0</v>
      </c>
      <c r="T28" s="172">
        <f t="shared" si="8"/>
        <v>0</v>
      </c>
      <c r="U28" s="172">
        <f t="shared" si="8"/>
        <v>17406.4</v>
      </c>
      <c r="V28" s="172">
        <f t="shared" si="8"/>
        <v>0</v>
      </c>
      <c r="W28" s="172">
        <f t="shared" si="8"/>
        <v>0</v>
      </c>
      <c r="X28" s="172">
        <f t="shared" si="8"/>
        <v>17406.4</v>
      </c>
      <c r="Y28" s="172">
        <f t="shared" si="8"/>
        <v>22711.6</v>
      </c>
      <c r="Z28" s="172">
        <f t="shared" si="8"/>
        <v>16067.6</v>
      </c>
      <c r="AA28" s="172">
        <f t="shared" si="8"/>
        <v>16067.6</v>
      </c>
      <c r="AB28" s="172">
        <f t="shared" si="8"/>
        <v>0</v>
      </c>
      <c r="AC28" s="172">
        <f t="shared" si="8"/>
        <v>0</v>
      </c>
      <c r="AD28" s="172">
        <f t="shared" si="8"/>
        <v>6644.000000000001</v>
      </c>
      <c r="AE28" s="172">
        <f t="shared" si="8"/>
        <v>6644.000000000001</v>
      </c>
      <c r="AF28" s="172">
        <f t="shared" si="8"/>
        <v>0</v>
      </c>
      <c r="AG28" s="172">
        <f t="shared" si="8"/>
        <v>0</v>
      </c>
      <c r="AH28" s="172">
        <f t="shared" si="8"/>
        <v>8628.4</v>
      </c>
      <c r="AI28" s="172">
        <f t="shared" si="8"/>
        <v>0</v>
      </c>
      <c r="AJ28" s="172">
        <f t="shared" si="8"/>
        <v>0</v>
      </c>
      <c r="AK28" s="172">
        <f t="shared" si="8"/>
        <v>8628.4</v>
      </c>
      <c r="AL28" s="172">
        <f t="shared" si="8"/>
        <v>13036</v>
      </c>
      <c r="AM28" s="172">
        <f t="shared" si="8"/>
        <v>6452</v>
      </c>
      <c r="AN28" s="172">
        <f t="shared" si="8"/>
        <v>6452</v>
      </c>
      <c r="AO28" s="172">
        <f t="shared" si="8"/>
        <v>0</v>
      </c>
      <c r="AP28" s="172">
        <f t="shared" si="8"/>
        <v>0</v>
      </c>
      <c r="AQ28" s="172">
        <f t="shared" si="8"/>
        <v>6584.000000000001</v>
      </c>
      <c r="AR28" s="172">
        <f t="shared" si="8"/>
        <v>6584.000000000001</v>
      </c>
      <c r="AS28" s="172">
        <f t="shared" si="8"/>
        <v>0</v>
      </c>
      <c r="AT28" s="172">
        <f t="shared" si="8"/>
        <v>0</v>
      </c>
      <c r="AU28" s="172">
        <f t="shared" si="8"/>
        <v>2588</v>
      </c>
      <c r="AV28" s="172">
        <f t="shared" si="8"/>
        <v>0</v>
      </c>
      <c r="AW28" s="172">
        <f t="shared" si="8"/>
        <v>0</v>
      </c>
      <c r="AX28" s="172">
        <f t="shared" si="8"/>
        <v>2588</v>
      </c>
      <c r="AY28" s="172">
        <f t="shared" si="8"/>
        <v>13036</v>
      </c>
      <c r="AZ28" s="172">
        <f t="shared" si="8"/>
        <v>6452</v>
      </c>
      <c r="BA28" s="172">
        <f t="shared" si="8"/>
        <v>6452</v>
      </c>
      <c r="BB28" s="172">
        <f t="shared" si="8"/>
        <v>0</v>
      </c>
      <c r="BC28" s="172">
        <f t="shared" si="8"/>
        <v>0</v>
      </c>
      <c r="BD28" s="172">
        <f t="shared" si="8"/>
        <v>6584.000000000001</v>
      </c>
      <c r="BE28" s="172">
        <f t="shared" si="8"/>
        <v>6584.000000000001</v>
      </c>
      <c r="BF28" s="172">
        <f t="shared" si="8"/>
        <v>0</v>
      </c>
      <c r="BG28" s="172">
        <f t="shared" si="8"/>
        <v>0</v>
      </c>
      <c r="BH28" s="172">
        <f t="shared" si="8"/>
        <v>2588</v>
      </c>
      <c r="BI28" s="172">
        <f t="shared" si="8"/>
        <v>0</v>
      </c>
      <c r="BJ28" s="172">
        <f t="shared" si="8"/>
        <v>0</v>
      </c>
      <c r="BK28" s="172">
        <f t="shared" si="8"/>
        <v>2588</v>
      </c>
      <c r="BL28" s="172">
        <f t="shared" si="8"/>
        <v>14236</v>
      </c>
      <c r="BM28" s="172">
        <f t="shared" si="8"/>
        <v>7652</v>
      </c>
      <c r="BN28" s="172">
        <f t="shared" si="8"/>
        <v>7652</v>
      </c>
      <c r="BO28" s="172">
        <f t="shared" si="8"/>
        <v>0</v>
      </c>
      <c r="BP28" s="172">
        <f t="shared" si="8"/>
        <v>0</v>
      </c>
      <c r="BQ28" s="172">
        <f t="shared" si="8"/>
        <v>6584.000000000001</v>
      </c>
      <c r="BR28" s="172">
        <f aca="true" t="shared" si="9" ref="BR28:CK28">SUM(BR29:BR59)</f>
        <v>6584.000000000001</v>
      </c>
      <c r="BS28" s="172">
        <f t="shared" si="9"/>
        <v>0</v>
      </c>
      <c r="BT28" s="172">
        <f t="shared" si="9"/>
        <v>0</v>
      </c>
      <c r="BU28" s="172">
        <f t="shared" si="9"/>
        <v>3388</v>
      </c>
      <c r="BV28" s="172">
        <f t="shared" si="9"/>
        <v>0</v>
      </c>
      <c r="BW28" s="172">
        <f t="shared" si="9"/>
        <v>0</v>
      </c>
      <c r="BX28" s="172">
        <f t="shared" si="9"/>
        <v>3388</v>
      </c>
      <c r="BY28" s="172">
        <f t="shared" si="9"/>
        <v>7940.000000000001</v>
      </c>
      <c r="BZ28" s="172">
        <f t="shared" si="9"/>
        <v>1356</v>
      </c>
      <c r="CA28" s="172">
        <f t="shared" si="9"/>
        <v>1356</v>
      </c>
      <c r="CB28" s="172">
        <f t="shared" si="9"/>
        <v>0</v>
      </c>
      <c r="CC28" s="172">
        <f t="shared" si="9"/>
        <v>0</v>
      </c>
      <c r="CD28" s="172">
        <f t="shared" si="9"/>
        <v>6584.000000000001</v>
      </c>
      <c r="CE28" s="172">
        <f t="shared" si="9"/>
        <v>6584.000000000001</v>
      </c>
      <c r="CF28" s="172">
        <f t="shared" si="9"/>
        <v>0</v>
      </c>
      <c r="CG28" s="172">
        <f t="shared" si="9"/>
        <v>0</v>
      </c>
      <c r="CH28" s="172">
        <f t="shared" si="9"/>
        <v>214</v>
      </c>
      <c r="CI28" s="172">
        <f t="shared" si="9"/>
        <v>0</v>
      </c>
      <c r="CJ28" s="172">
        <f t="shared" si="9"/>
        <v>0</v>
      </c>
      <c r="CK28" s="172">
        <f t="shared" si="9"/>
        <v>214</v>
      </c>
    </row>
    <row r="29" spans="1:89" s="125" customFormat="1" ht="12">
      <c r="A29" s="175" t="s">
        <v>389</v>
      </c>
      <c r="B29" s="158" t="s">
        <v>390</v>
      </c>
      <c r="C29" s="159"/>
      <c r="D29" s="160"/>
      <c r="E29" s="164"/>
      <c r="F29" s="164"/>
      <c r="G29" s="164"/>
      <c r="H29" s="164"/>
      <c r="I29" s="164"/>
      <c r="J29" s="164"/>
      <c r="K29" s="164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99"/>
      <c r="AV29" s="199"/>
      <c r="AW29" s="199"/>
      <c r="AX29" s="199"/>
      <c r="AY29" s="160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60"/>
      <c r="BM29" s="194"/>
      <c r="BN29" s="194"/>
      <c r="BO29" s="194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</row>
    <row r="30" spans="1:89" s="125" customFormat="1" ht="12">
      <c r="A30" s="175"/>
      <c r="B30" s="158" t="s">
        <v>391</v>
      </c>
      <c r="C30" s="159" t="s">
        <v>15</v>
      </c>
      <c r="D30" s="160"/>
      <c r="E30" s="164"/>
      <c r="F30" s="164"/>
      <c r="G30" s="164"/>
      <c r="H30" s="164"/>
      <c r="I30" s="164"/>
      <c r="J30" s="164"/>
      <c r="K30" s="164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99"/>
      <c r="AV30" s="199"/>
      <c r="AW30" s="199"/>
      <c r="AX30" s="199"/>
      <c r="AY30" s="160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60"/>
      <c r="BM30" s="194"/>
      <c r="BN30" s="194"/>
      <c r="BO30" s="194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</row>
    <row r="31" spans="1:89" s="125" customFormat="1" ht="12">
      <c r="A31" s="175"/>
      <c r="B31" s="158" t="s">
        <v>392</v>
      </c>
      <c r="C31" s="159" t="s">
        <v>15</v>
      </c>
      <c r="D31" s="164">
        <v>200</v>
      </c>
      <c r="E31" s="164">
        <v>1000</v>
      </c>
      <c r="F31" s="164">
        <v>5</v>
      </c>
      <c r="G31" s="164">
        <v>1</v>
      </c>
      <c r="H31" s="164">
        <v>1</v>
      </c>
      <c r="I31" s="164">
        <v>1</v>
      </c>
      <c r="J31" s="164">
        <v>2</v>
      </c>
      <c r="K31" s="164"/>
      <c r="L31" s="160">
        <v>600</v>
      </c>
      <c r="M31" s="160">
        <v>600</v>
      </c>
      <c r="N31" s="160">
        <v>600</v>
      </c>
      <c r="O31" s="160"/>
      <c r="P31" s="160"/>
      <c r="Q31" s="160"/>
      <c r="R31" s="160"/>
      <c r="S31" s="160"/>
      <c r="T31" s="160"/>
      <c r="U31" s="160">
        <v>400</v>
      </c>
      <c r="V31" s="160"/>
      <c r="W31" s="160"/>
      <c r="X31" s="160">
        <v>400</v>
      </c>
      <c r="Y31" s="160">
        <v>120</v>
      </c>
      <c r="Z31" s="160">
        <v>120</v>
      </c>
      <c r="AA31" s="160">
        <v>120</v>
      </c>
      <c r="AB31" s="160"/>
      <c r="AC31" s="160"/>
      <c r="AD31" s="160"/>
      <c r="AE31" s="160"/>
      <c r="AF31" s="160"/>
      <c r="AG31" s="160"/>
      <c r="AH31" s="160">
        <v>80</v>
      </c>
      <c r="AI31" s="160"/>
      <c r="AJ31" s="160"/>
      <c r="AK31" s="160">
        <v>80</v>
      </c>
      <c r="AL31" s="160">
        <v>120</v>
      </c>
      <c r="AM31" s="160">
        <v>120</v>
      </c>
      <c r="AN31" s="160">
        <v>120</v>
      </c>
      <c r="AO31" s="160"/>
      <c r="AP31" s="160"/>
      <c r="AQ31" s="160"/>
      <c r="AR31" s="160"/>
      <c r="AS31" s="160"/>
      <c r="AT31" s="160"/>
      <c r="AU31" s="160">
        <v>80</v>
      </c>
      <c r="AV31" s="160"/>
      <c r="AW31" s="160"/>
      <c r="AX31" s="160">
        <v>80</v>
      </c>
      <c r="AY31" s="160">
        <v>120</v>
      </c>
      <c r="AZ31" s="160">
        <v>120</v>
      </c>
      <c r="BA31" s="160">
        <v>120</v>
      </c>
      <c r="BB31" s="160"/>
      <c r="BC31" s="160"/>
      <c r="BD31" s="160"/>
      <c r="BE31" s="160"/>
      <c r="BF31" s="160"/>
      <c r="BG31" s="160"/>
      <c r="BH31" s="160">
        <v>80</v>
      </c>
      <c r="BI31" s="160"/>
      <c r="BJ31" s="160"/>
      <c r="BK31" s="160">
        <v>80</v>
      </c>
      <c r="BL31" s="160">
        <v>240</v>
      </c>
      <c r="BM31" s="194">
        <v>240</v>
      </c>
      <c r="BN31" s="194">
        <v>240</v>
      </c>
      <c r="BO31" s="194"/>
      <c r="BP31" s="160"/>
      <c r="BQ31" s="160"/>
      <c r="BR31" s="160"/>
      <c r="BS31" s="160"/>
      <c r="BT31" s="160"/>
      <c r="BU31" s="160">
        <v>160</v>
      </c>
      <c r="BV31" s="160"/>
      <c r="BW31" s="160"/>
      <c r="BX31" s="160">
        <v>160</v>
      </c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</row>
    <row r="32" spans="1:89" s="125" customFormat="1" ht="12">
      <c r="A32" s="175"/>
      <c r="B32" s="158" t="s">
        <v>393</v>
      </c>
      <c r="C32" s="159" t="s">
        <v>15</v>
      </c>
      <c r="D32" s="164">
        <v>500</v>
      </c>
      <c r="E32" s="164">
        <v>4000</v>
      </c>
      <c r="F32" s="164">
        <v>8</v>
      </c>
      <c r="G32" s="164">
        <v>2</v>
      </c>
      <c r="H32" s="164">
        <v>2</v>
      </c>
      <c r="I32" s="164">
        <v>2</v>
      </c>
      <c r="J32" s="164">
        <v>2</v>
      </c>
      <c r="K32" s="164"/>
      <c r="L32" s="160">
        <v>2400</v>
      </c>
      <c r="M32" s="160">
        <v>2400</v>
      </c>
      <c r="N32" s="160">
        <v>2400</v>
      </c>
      <c r="O32" s="160"/>
      <c r="P32" s="160"/>
      <c r="Q32" s="160"/>
      <c r="R32" s="160"/>
      <c r="S32" s="160"/>
      <c r="T32" s="160"/>
      <c r="U32" s="160">
        <v>1600</v>
      </c>
      <c r="V32" s="160"/>
      <c r="W32" s="160"/>
      <c r="X32" s="160">
        <v>1600</v>
      </c>
      <c r="Y32" s="160">
        <v>600</v>
      </c>
      <c r="Z32" s="160">
        <v>600</v>
      </c>
      <c r="AA32" s="160">
        <v>600</v>
      </c>
      <c r="AB32" s="160"/>
      <c r="AC32" s="160"/>
      <c r="AD32" s="160"/>
      <c r="AE32" s="160"/>
      <c r="AF32" s="160"/>
      <c r="AG32" s="160"/>
      <c r="AH32" s="160">
        <v>400</v>
      </c>
      <c r="AI32" s="160"/>
      <c r="AJ32" s="160"/>
      <c r="AK32" s="160">
        <v>400</v>
      </c>
      <c r="AL32" s="160">
        <v>600</v>
      </c>
      <c r="AM32" s="160">
        <v>600</v>
      </c>
      <c r="AN32" s="160">
        <v>600</v>
      </c>
      <c r="AO32" s="160"/>
      <c r="AP32" s="160"/>
      <c r="AQ32" s="160"/>
      <c r="AR32" s="160"/>
      <c r="AS32" s="160"/>
      <c r="AT32" s="160"/>
      <c r="AU32" s="160">
        <v>400</v>
      </c>
      <c r="AV32" s="160"/>
      <c r="AW32" s="160"/>
      <c r="AX32" s="160">
        <v>400</v>
      </c>
      <c r="AY32" s="160">
        <v>600</v>
      </c>
      <c r="AZ32" s="160">
        <v>600</v>
      </c>
      <c r="BA32" s="160">
        <v>600</v>
      </c>
      <c r="BB32" s="160"/>
      <c r="BC32" s="160"/>
      <c r="BD32" s="160"/>
      <c r="BE32" s="160"/>
      <c r="BF32" s="160"/>
      <c r="BG32" s="160"/>
      <c r="BH32" s="160">
        <v>400</v>
      </c>
      <c r="BI32" s="160"/>
      <c r="BJ32" s="160"/>
      <c r="BK32" s="160">
        <v>400</v>
      </c>
      <c r="BL32" s="160">
        <v>600</v>
      </c>
      <c r="BM32" s="194">
        <v>600</v>
      </c>
      <c r="BN32" s="194">
        <v>600</v>
      </c>
      <c r="BO32" s="194"/>
      <c r="BP32" s="160"/>
      <c r="BQ32" s="160"/>
      <c r="BR32" s="160"/>
      <c r="BS32" s="160"/>
      <c r="BT32" s="160"/>
      <c r="BU32" s="160">
        <v>400</v>
      </c>
      <c r="BV32" s="160"/>
      <c r="BW32" s="160"/>
      <c r="BX32" s="160">
        <v>400</v>
      </c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</row>
    <row r="33" spans="1:89" s="125" customFormat="1" ht="12">
      <c r="A33" s="175"/>
      <c r="B33" s="158" t="s">
        <v>394</v>
      </c>
      <c r="C33" s="159" t="s">
        <v>15</v>
      </c>
      <c r="D33" s="164">
        <v>800</v>
      </c>
      <c r="E33" s="164">
        <v>4000</v>
      </c>
      <c r="F33" s="164">
        <v>5</v>
      </c>
      <c r="G33" s="164">
        <v>1</v>
      </c>
      <c r="H33" s="164">
        <v>1</v>
      </c>
      <c r="I33" s="164">
        <v>1</v>
      </c>
      <c r="J33" s="164">
        <v>2</v>
      </c>
      <c r="K33" s="164"/>
      <c r="L33" s="160">
        <v>2400</v>
      </c>
      <c r="M33" s="160">
        <v>2400</v>
      </c>
      <c r="N33" s="160">
        <v>2400</v>
      </c>
      <c r="O33" s="160"/>
      <c r="P33" s="160"/>
      <c r="Q33" s="160"/>
      <c r="R33" s="160"/>
      <c r="S33" s="160"/>
      <c r="T33" s="160"/>
      <c r="U33" s="160">
        <v>1600</v>
      </c>
      <c r="V33" s="160"/>
      <c r="W33" s="160"/>
      <c r="X33" s="160">
        <v>1600</v>
      </c>
      <c r="Y33" s="160">
        <v>480</v>
      </c>
      <c r="Z33" s="160">
        <v>480</v>
      </c>
      <c r="AA33" s="160">
        <v>480</v>
      </c>
      <c r="AB33" s="160"/>
      <c r="AC33" s="160"/>
      <c r="AD33" s="160"/>
      <c r="AE33" s="160"/>
      <c r="AF33" s="160"/>
      <c r="AG33" s="160"/>
      <c r="AH33" s="160">
        <v>320</v>
      </c>
      <c r="AI33" s="160"/>
      <c r="AJ33" s="160"/>
      <c r="AK33" s="160">
        <v>320</v>
      </c>
      <c r="AL33" s="160">
        <v>480</v>
      </c>
      <c r="AM33" s="160">
        <v>480</v>
      </c>
      <c r="AN33" s="160">
        <v>480</v>
      </c>
      <c r="AO33" s="160"/>
      <c r="AP33" s="160"/>
      <c r="AQ33" s="160"/>
      <c r="AR33" s="160"/>
      <c r="AS33" s="160"/>
      <c r="AT33" s="160"/>
      <c r="AU33" s="160">
        <v>320</v>
      </c>
      <c r="AV33" s="160"/>
      <c r="AW33" s="160"/>
      <c r="AX33" s="160">
        <v>320</v>
      </c>
      <c r="AY33" s="160">
        <v>480</v>
      </c>
      <c r="AZ33" s="160">
        <v>480</v>
      </c>
      <c r="BA33" s="160">
        <v>480</v>
      </c>
      <c r="BB33" s="160"/>
      <c r="BC33" s="160"/>
      <c r="BD33" s="160"/>
      <c r="BE33" s="160"/>
      <c r="BF33" s="160"/>
      <c r="BG33" s="160"/>
      <c r="BH33" s="160">
        <v>320</v>
      </c>
      <c r="BI33" s="160"/>
      <c r="BJ33" s="160"/>
      <c r="BK33" s="160">
        <v>320</v>
      </c>
      <c r="BL33" s="160">
        <v>960</v>
      </c>
      <c r="BM33" s="194">
        <v>960</v>
      </c>
      <c r="BN33" s="194">
        <v>960</v>
      </c>
      <c r="BO33" s="194"/>
      <c r="BP33" s="160"/>
      <c r="BQ33" s="160"/>
      <c r="BR33" s="160"/>
      <c r="BS33" s="160"/>
      <c r="BT33" s="160"/>
      <c r="BU33" s="160">
        <v>640</v>
      </c>
      <c r="BV33" s="160"/>
      <c r="BW33" s="160"/>
      <c r="BX33" s="160">
        <v>640</v>
      </c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</row>
    <row r="34" spans="1:89" s="125" customFormat="1" ht="12">
      <c r="A34" s="175"/>
      <c r="B34" s="158" t="s">
        <v>395</v>
      </c>
      <c r="C34" s="159" t="s">
        <v>15</v>
      </c>
      <c r="D34" s="164">
        <v>200</v>
      </c>
      <c r="E34" s="164">
        <v>800</v>
      </c>
      <c r="F34" s="164">
        <v>4</v>
      </c>
      <c r="G34" s="164">
        <v>1</v>
      </c>
      <c r="H34" s="164">
        <v>1</v>
      </c>
      <c r="I34" s="164">
        <v>1</v>
      </c>
      <c r="J34" s="164">
        <v>1</v>
      </c>
      <c r="K34" s="164"/>
      <c r="L34" s="160">
        <v>480</v>
      </c>
      <c r="M34" s="160">
        <v>480</v>
      </c>
      <c r="N34" s="160">
        <v>480</v>
      </c>
      <c r="O34" s="160"/>
      <c r="P34" s="160"/>
      <c r="Q34" s="160"/>
      <c r="R34" s="160"/>
      <c r="S34" s="160"/>
      <c r="T34" s="160"/>
      <c r="U34" s="160">
        <v>320</v>
      </c>
      <c r="V34" s="160"/>
      <c r="W34" s="160"/>
      <c r="X34" s="160">
        <v>320</v>
      </c>
      <c r="Y34" s="160">
        <v>120</v>
      </c>
      <c r="Z34" s="160">
        <v>120</v>
      </c>
      <c r="AA34" s="160">
        <v>120</v>
      </c>
      <c r="AB34" s="160"/>
      <c r="AC34" s="160"/>
      <c r="AD34" s="160"/>
      <c r="AE34" s="160"/>
      <c r="AF34" s="160"/>
      <c r="AG34" s="160"/>
      <c r="AH34" s="160">
        <v>80</v>
      </c>
      <c r="AI34" s="160"/>
      <c r="AJ34" s="160"/>
      <c r="AK34" s="160">
        <v>80</v>
      </c>
      <c r="AL34" s="160">
        <v>120</v>
      </c>
      <c r="AM34" s="160">
        <v>120</v>
      </c>
      <c r="AN34" s="160">
        <v>120</v>
      </c>
      <c r="AO34" s="160"/>
      <c r="AP34" s="160"/>
      <c r="AQ34" s="160"/>
      <c r="AR34" s="160"/>
      <c r="AS34" s="160"/>
      <c r="AT34" s="160"/>
      <c r="AU34" s="160">
        <v>80</v>
      </c>
      <c r="AV34" s="160"/>
      <c r="AW34" s="160"/>
      <c r="AX34" s="160">
        <v>80</v>
      </c>
      <c r="AY34" s="160">
        <v>120</v>
      </c>
      <c r="AZ34" s="160">
        <v>120</v>
      </c>
      <c r="BA34" s="160">
        <v>120</v>
      </c>
      <c r="BB34" s="160"/>
      <c r="BC34" s="160"/>
      <c r="BD34" s="160"/>
      <c r="BE34" s="160"/>
      <c r="BF34" s="160"/>
      <c r="BG34" s="160"/>
      <c r="BH34" s="160">
        <v>80</v>
      </c>
      <c r="BI34" s="160"/>
      <c r="BJ34" s="160"/>
      <c r="BK34" s="160">
        <v>80</v>
      </c>
      <c r="BL34" s="160">
        <v>120</v>
      </c>
      <c r="BM34" s="194">
        <v>120</v>
      </c>
      <c r="BN34" s="194">
        <v>120</v>
      </c>
      <c r="BO34" s="194"/>
      <c r="BP34" s="160"/>
      <c r="BQ34" s="160"/>
      <c r="BR34" s="160"/>
      <c r="BS34" s="160"/>
      <c r="BT34" s="160"/>
      <c r="BU34" s="160">
        <v>80</v>
      </c>
      <c r="BV34" s="160"/>
      <c r="BW34" s="160"/>
      <c r="BX34" s="160">
        <v>80</v>
      </c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</row>
    <row r="35" spans="1:89" s="126" customFormat="1" ht="12">
      <c r="A35" s="176"/>
      <c r="B35" s="158" t="s">
        <v>396</v>
      </c>
      <c r="C35" s="159"/>
      <c r="D35" s="160"/>
      <c r="E35" s="164">
        <v>2636</v>
      </c>
      <c r="F35" s="164">
        <v>2000</v>
      </c>
      <c r="G35" s="164"/>
      <c r="H35" s="164"/>
      <c r="I35" s="164"/>
      <c r="J35" s="164"/>
      <c r="K35" s="164"/>
      <c r="L35" s="160">
        <f>E35*0.6</f>
        <v>1581.6</v>
      </c>
      <c r="M35" s="160">
        <v>1581.6</v>
      </c>
      <c r="N35" s="160">
        <v>1581.6</v>
      </c>
      <c r="O35" s="160"/>
      <c r="P35" s="160"/>
      <c r="Q35" s="160"/>
      <c r="R35" s="160"/>
      <c r="S35" s="160"/>
      <c r="T35" s="160"/>
      <c r="U35" s="160">
        <f>E35*0.4</f>
        <v>1054.4</v>
      </c>
      <c r="V35" s="160"/>
      <c r="W35" s="160"/>
      <c r="X35" s="160">
        <v>1054.4</v>
      </c>
      <c r="Y35" s="160">
        <v>1581.6</v>
      </c>
      <c r="Z35" s="160">
        <v>1581.6</v>
      </c>
      <c r="AA35" s="160">
        <v>1581.6</v>
      </c>
      <c r="AB35" s="160"/>
      <c r="AC35" s="160"/>
      <c r="AD35" s="160"/>
      <c r="AE35" s="160"/>
      <c r="AF35" s="160"/>
      <c r="AG35" s="160"/>
      <c r="AH35" s="160">
        <v>1054.4</v>
      </c>
      <c r="AI35" s="160"/>
      <c r="AJ35" s="160"/>
      <c r="AK35" s="160">
        <v>1054.4</v>
      </c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94"/>
      <c r="BN35" s="194"/>
      <c r="BO35" s="194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</row>
    <row r="36" spans="1:89" s="125" customFormat="1" ht="12">
      <c r="A36" s="175"/>
      <c r="B36" s="158" t="s">
        <v>397</v>
      </c>
      <c r="C36" s="159" t="s">
        <v>398</v>
      </c>
      <c r="D36" s="160"/>
      <c r="E36" s="164"/>
      <c r="F36" s="164"/>
      <c r="G36" s="164"/>
      <c r="H36" s="164"/>
      <c r="I36" s="164"/>
      <c r="J36" s="164"/>
      <c r="K36" s="164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99"/>
      <c r="AV36" s="199"/>
      <c r="AW36" s="199"/>
      <c r="AX36" s="199"/>
      <c r="AY36" s="160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60"/>
      <c r="BM36" s="194"/>
      <c r="BN36" s="194"/>
      <c r="BO36" s="194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</row>
    <row r="37" spans="1:89" s="125" customFormat="1" ht="12">
      <c r="A37" s="175"/>
      <c r="B37" s="158" t="s">
        <v>399</v>
      </c>
      <c r="C37" s="159" t="s">
        <v>398</v>
      </c>
      <c r="D37" s="160">
        <v>0.2</v>
      </c>
      <c r="E37" s="164">
        <v>1000</v>
      </c>
      <c r="F37" s="164">
        <v>5000</v>
      </c>
      <c r="G37" s="164">
        <v>1000</v>
      </c>
      <c r="H37" s="164">
        <v>1000</v>
      </c>
      <c r="I37" s="164">
        <v>1000</v>
      </c>
      <c r="J37" s="164">
        <v>2000</v>
      </c>
      <c r="K37" s="164"/>
      <c r="L37" s="160">
        <v>600</v>
      </c>
      <c r="M37" s="160">
        <v>600</v>
      </c>
      <c r="N37" s="160">
        <v>600</v>
      </c>
      <c r="O37" s="160"/>
      <c r="P37" s="160"/>
      <c r="Q37" s="160"/>
      <c r="R37" s="160"/>
      <c r="S37" s="160"/>
      <c r="T37" s="160"/>
      <c r="U37" s="160">
        <v>400</v>
      </c>
      <c r="V37" s="160"/>
      <c r="W37" s="160"/>
      <c r="X37" s="160">
        <v>400</v>
      </c>
      <c r="Y37" s="160">
        <v>120</v>
      </c>
      <c r="Z37" s="160">
        <v>120</v>
      </c>
      <c r="AA37" s="160">
        <v>120</v>
      </c>
      <c r="AB37" s="160"/>
      <c r="AC37" s="160"/>
      <c r="AD37" s="160"/>
      <c r="AE37" s="160"/>
      <c r="AF37" s="160"/>
      <c r="AG37" s="160"/>
      <c r="AH37" s="160">
        <v>80</v>
      </c>
      <c r="AI37" s="160"/>
      <c r="AJ37" s="160"/>
      <c r="AK37" s="160">
        <v>80</v>
      </c>
      <c r="AL37" s="160">
        <v>120</v>
      </c>
      <c r="AM37" s="160">
        <v>120</v>
      </c>
      <c r="AN37" s="160">
        <v>120</v>
      </c>
      <c r="AO37" s="160"/>
      <c r="AP37" s="160"/>
      <c r="AQ37" s="160"/>
      <c r="AR37" s="160"/>
      <c r="AS37" s="160"/>
      <c r="AT37" s="160"/>
      <c r="AU37" s="160">
        <v>80</v>
      </c>
      <c r="AV37" s="160"/>
      <c r="AW37" s="160"/>
      <c r="AX37" s="160">
        <v>80</v>
      </c>
      <c r="AY37" s="160">
        <v>120</v>
      </c>
      <c r="AZ37" s="160">
        <v>120</v>
      </c>
      <c r="BA37" s="160">
        <v>120</v>
      </c>
      <c r="BB37" s="160"/>
      <c r="BC37" s="160"/>
      <c r="BD37" s="160"/>
      <c r="BE37" s="160"/>
      <c r="BF37" s="160"/>
      <c r="BG37" s="160"/>
      <c r="BH37" s="160">
        <v>80</v>
      </c>
      <c r="BI37" s="160"/>
      <c r="BJ37" s="160"/>
      <c r="BK37" s="160">
        <v>80</v>
      </c>
      <c r="BL37" s="160">
        <v>240</v>
      </c>
      <c r="BM37" s="194">
        <v>240</v>
      </c>
      <c r="BN37" s="194">
        <v>240</v>
      </c>
      <c r="BO37" s="194"/>
      <c r="BP37" s="160"/>
      <c r="BQ37" s="160"/>
      <c r="BR37" s="160"/>
      <c r="BS37" s="160"/>
      <c r="BT37" s="160"/>
      <c r="BU37" s="160">
        <v>160</v>
      </c>
      <c r="BV37" s="160"/>
      <c r="BW37" s="160"/>
      <c r="BX37" s="160">
        <v>160</v>
      </c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</row>
    <row r="38" spans="1:89" s="125" customFormat="1" ht="12">
      <c r="A38" s="175"/>
      <c r="B38" s="158" t="s">
        <v>400</v>
      </c>
      <c r="C38" s="159" t="s">
        <v>398</v>
      </c>
      <c r="D38" s="160">
        <v>0.2</v>
      </c>
      <c r="E38" s="164">
        <v>4000</v>
      </c>
      <c r="F38" s="164">
        <v>20000</v>
      </c>
      <c r="G38" s="164">
        <v>5000</v>
      </c>
      <c r="H38" s="164">
        <v>5000</v>
      </c>
      <c r="I38" s="164">
        <v>5000</v>
      </c>
      <c r="J38" s="164">
        <v>5000</v>
      </c>
      <c r="K38" s="164"/>
      <c r="L38" s="160">
        <v>2400</v>
      </c>
      <c r="M38" s="160">
        <v>2400</v>
      </c>
      <c r="N38" s="160">
        <v>2400</v>
      </c>
      <c r="O38" s="160"/>
      <c r="P38" s="160"/>
      <c r="Q38" s="160"/>
      <c r="R38" s="160"/>
      <c r="S38" s="160"/>
      <c r="T38" s="160"/>
      <c r="U38" s="160">
        <v>1600</v>
      </c>
      <c r="V38" s="160"/>
      <c r="W38" s="160"/>
      <c r="X38" s="160">
        <v>1600</v>
      </c>
      <c r="Y38" s="160">
        <v>600</v>
      </c>
      <c r="Z38" s="160">
        <v>600</v>
      </c>
      <c r="AA38" s="160">
        <v>600</v>
      </c>
      <c r="AB38" s="160"/>
      <c r="AC38" s="160"/>
      <c r="AD38" s="160"/>
      <c r="AE38" s="160"/>
      <c r="AF38" s="160"/>
      <c r="AG38" s="160"/>
      <c r="AH38" s="160">
        <v>400</v>
      </c>
      <c r="AI38" s="160"/>
      <c r="AJ38" s="160"/>
      <c r="AK38" s="160">
        <v>400</v>
      </c>
      <c r="AL38" s="160">
        <v>600</v>
      </c>
      <c r="AM38" s="160">
        <v>600</v>
      </c>
      <c r="AN38" s="160">
        <v>600</v>
      </c>
      <c r="AO38" s="160"/>
      <c r="AP38" s="160"/>
      <c r="AQ38" s="160"/>
      <c r="AR38" s="160"/>
      <c r="AS38" s="160"/>
      <c r="AT38" s="160"/>
      <c r="AU38" s="160">
        <v>400</v>
      </c>
      <c r="AV38" s="160"/>
      <c r="AW38" s="160"/>
      <c r="AX38" s="160">
        <v>400</v>
      </c>
      <c r="AY38" s="160">
        <v>600</v>
      </c>
      <c r="AZ38" s="160">
        <v>600</v>
      </c>
      <c r="BA38" s="160">
        <v>600</v>
      </c>
      <c r="BB38" s="160"/>
      <c r="BC38" s="160"/>
      <c r="BD38" s="160"/>
      <c r="BE38" s="160"/>
      <c r="BF38" s="160"/>
      <c r="BG38" s="160"/>
      <c r="BH38" s="160">
        <v>400</v>
      </c>
      <c r="BI38" s="160"/>
      <c r="BJ38" s="160"/>
      <c r="BK38" s="160">
        <v>400</v>
      </c>
      <c r="BL38" s="160">
        <v>600</v>
      </c>
      <c r="BM38" s="194">
        <v>600</v>
      </c>
      <c r="BN38" s="194">
        <v>600</v>
      </c>
      <c r="BO38" s="194"/>
      <c r="BP38" s="160"/>
      <c r="BQ38" s="160"/>
      <c r="BR38" s="160"/>
      <c r="BS38" s="160"/>
      <c r="BT38" s="160"/>
      <c r="BU38" s="160">
        <v>400</v>
      </c>
      <c r="BV38" s="160"/>
      <c r="BW38" s="160"/>
      <c r="BX38" s="160">
        <v>400</v>
      </c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</row>
    <row r="39" spans="1:89" s="125" customFormat="1" ht="12">
      <c r="A39" s="175"/>
      <c r="B39" s="158" t="s">
        <v>401</v>
      </c>
      <c r="C39" s="159" t="s">
        <v>398</v>
      </c>
      <c r="D39" s="160">
        <v>0.4</v>
      </c>
      <c r="E39" s="164">
        <v>4000</v>
      </c>
      <c r="F39" s="164">
        <v>10000</v>
      </c>
      <c r="G39" s="164">
        <v>2000</v>
      </c>
      <c r="H39" s="164">
        <v>2000</v>
      </c>
      <c r="I39" s="164">
        <v>2000</v>
      </c>
      <c r="J39" s="164">
        <v>4000</v>
      </c>
      <c r="K39" s="164"/>
      <c r="L39" s="160">
        <v>2400</v>
      </c>
      <c r="M39" s="160">
        <v>2400</v>
      </c>
      <c r="N39" s="160">
        <v>2400</v>
      </c>
      <c r="O39" s="160"/>
      <c r="P39" s="160"/>
      <c r="Q39" s="160"/>
      <c r="R39" s="160"/>
      <c r="S39" s="160"/>
      <c r="T39" s="160"/>
      <c r="U39" s="160">
        <v>1600</v>
      </c>
      <c r="V39" s="160"/>
      <c r="W39" s="160"/>
      <c r="X39" s="160">
        <v>1600</v>
      </c>
      <c r="Y39" s="160">
        <v>480</v>
      </c>
      <c r="Z39" s="160">
        <v>480</v>
      </c>
      <c r="AA39" s="160">
        <v>480</v>
      </c>
      <c r="AB39" s="160"/>
      <c r="AC39" s="160"/>
      <c r="AD39" s="160"/>
      <c r="AE39" s="160"/>
      <c r="AF39" s="160"/>
      <c r="AG39" s="160"/>
      <c r="AH39" s="160">
        <v>320</v>
      </c>
      <c r="AI39" s="160"/>
      <c r="AJ39" s="160"/>
      <c r="AK39" s="160">
        <v>320</v>
      </c>
      <c r="AL39" s="160">
        <v>480</v>
      </c>
      <c r="AM39" s="160">
        <v>480</v>
      </c>
      <c r="AN39" s="160">
        <v>480</v>
      </c>
      <c r="AO39" s="160"/>
      <c r="AP39" s="160"/>
      <c r="AQ39" s="160"/>
      <c r="AR39" s="160"/>
      <c r="AS39" s="160"/>
      <c r="AT39" s="160"/>
      <c r="AU39" s="160">
        <v>320</v>
      </c>
      <c r="AV39" s="160"/>
      <c r="AW39" s="160"/>
      <c r="AX39" s="160">
        <v>320</v>
      </c>
      <c r="AY39" s="160">
        <v>480</v>
      </c>
      <c r="AZ39" s="160">
        <v>480</v>
      </c>
      <c r="BA39" s="160">
        <v>480</v>
      </c>
      <c r="BB39" s="160"/>
      <c r="BC39" s="160"/>
      <c r="BD39" s="160"/>
      <c r="BE39" s="160"/>
      <c r="BF39" s="160"/>
      <c r="BG39" s="160"/>
      <c r="BH39" s="160">
        <v>320</v>
      </c>
      <c r="BI39" s="160"/>
      <c r="BJ39" s="160"/>
      <c r="BK39" s="160">
        <v>320</v>
      </c>
      <c r="BL39" s="160">
        <v>960</v>
      </c>
      <c r="BM39" s="194">
        <v>960</v>
      </c>
      <c r="BN39" s="194">
        <v>960</v>
      </c>
      <c r="BO39" s="194"/>
      <c r="BP39" s="160"/>
      <c r="BQ39" s="160"/>
      <c r="BR39" s="160"/>
      <c r="BS39" s="160"/>
      <c r="BT39" s="160"/>
      <c r="BU39" s="160">
        <v>640</v>
      </c>
      <c r="BV39" s="160"/>
      <c r="BW39" s="160"/>
      <c r="BX39" s="160">
        <v>640</v>
      </c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</row>
    <row r="40" spans="1:89" s="125" customFormat="1" ht="12">
      <c r="A40" s="175"/>
      <c r="B40" s="158" t="s">
        <v>402</v>
      </c>
      <c r="C40" s="159" t="s">
        <v>398</v>
      </c>
      <c r="D40" s="160">
        <v>0.2</v>
      </c>
      <c r="E40" s="164">
        <v>800</v>
      </c>
      <c r="F40" s="164">
        <v>4000</v>
      </c>
      <c r="G40" s="164">
        <v>1000</v>
      </c>
      <c r="H40" s="164">
        <v>1000</v>
      </c>
      <c r="I40" s="164">
        <v>1000</v>
      </c>
      <c r="J40" s="164">
        <v>1000</v>
      </c>
      <c r="K40" s="164"/>
      <c r="L40" s="160">
        <v>480</v>
      </c>
      <c r="M40" s="160">
        <v>480</v>
      </c>
      <c r="N40" s="160">
        <v>480</v>
      </c>
      <c r="O40" s="160"/>
      <c r="P40" s="160"/>
      <c r="Q40" s="160"/>
      <c r="R40" s="160"/>
      <c r="S40" s="160"/>
      <c r="T40" s="160"/>
      <c r="U40" s="160">
        <v>320</v>
      </c>
      <c r="V40" s="160"/>
      <c r="W40" s="160"/>
      <c r="X40" s="160">
        <v>320</v>
      </c>
      <c r="Y40" s="160">
        <v>120</v>
      </c>
      <c r="Z40" s="160">
        <v>120</v>
      </c>
      <c r="AA40" s="160">
        <v>120</v>
      </c>
      <c r="AB40" s="160"/>
      <c r="AC40" s="160"/>
      <c r="AD40" s="160"/>
      <c r="AE40" s="160"/>
      <c r="AF40" s="160"/>
      <c r="AG40" s="160"/>
      <c r="AH40" s="160">
        <v>80</v>
      </c>
      <c r="AI40" s="160"/>
      <c r="AJ40" s="160"/>
      <c r="AK40" s="160">
        <v>80</v>
      </c>
      <c r="AL40" s="160">
        <v>120</v>
      </c>
      <c r="AM40" s="160">
        <v>120</v>
      </c>
      <c r="AN40" s="160">
        <v>120</v>
      </c>
      <c r="AO40" s="160"/>
      <c r="AP40" s="160"/>
      <c r="AQ40" s="160"/>
      <c r="AR40" s="160"/>
      <c r="AS40" s="160"/>
      <c r="AT40" s="160"/>
      <c r="AU40" s="160">
        <v>80</v>
      </c>
      <c r="AV40" s="160"/>
      <c r="AW40" s="160"/>
      <c r="AX40" s="160">
        <v>80</v>
      </c>
      <c r="AY40" s="160">
        <v>120</v>
      </c>
      <c r="AZ40" s="160">
        <v>120</v>
      </c>
      <c r="BA40" s="160">
        <v>120</v>
      </c>
      <c r="BB40" s="160"/>
      <c r="BC40" s="160"/>
      <c r="BD40" s="160"/>
      <c r="BE40" s="160"/>
      <c r="BF40" s="160"/>
      <c r="BG40" s="160"/>
      <c r="BH40" s="160">
        <v>80</v>
      </c>
      <c r="BI40" s="160"/>
      <c r="BJ40" s="160"/>
      <c r="BK40" s="160">
        <v>80</v>
      </c>
      <c r="BL40" s="160">
        <v>120</v>
      </c>
      <c r="BM40" s="194">
        <v>120</v>
      </c>
      <c r="BN40" s="194">
        <v>120</v>
      </c>
      <c r="BO40" s="194"/>
      <c r="BP40" s="160"/>
      <c r="BQ40" s="160"/>
      <c r="BR40" s="160"/>
      <c r="BS40" s="160"/>
      <c r="BT40" s="160"/>
      <c r="BU40" s="160">
        <v>80</v>
      </c>
      <c r="BV40" s="160"/>
      <c r="BW40" s="160"/>
      <c r="BX40" s="160">
        <v>80</v>
      </c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</row>
    <row r="41" spans="1:89" s="126" customFormat="1" ht="12">
      <c r="A41" s="176"/>
      <c r="B41" s="158" t="s">
        <v>403</v>
      </c>
      <c r="C41" s="159"/>
      <c r="D41" s="160"/>
      <c r="E41" s="164">
        <v>11950</v>
      </c>
      <c r="F41" s="164">
        <v>12180</v>
      </c>
      <c r="G41" s="164"/>
      <c r="H41" s="164"/>
      <c r="I41" s="164"/>
      <c r="J41" s="164"/>
      <c r="K41" s="164"/>
      <c r="L41" s="160">
        <f>E41*0.6</f>
        <v>7170</v>
      </c>
      <c r="M41" s="160">
        <v>7170</v>
      </c>
      <c r="N41" s="160">
        <v>7170</v>
      </c>
      <c r="O41" s="160"/>
      <c r="P41" s="160"/>
      <c r="Q41" s="160"/>
      <c r="R41" s="160"/>
      <c r="S41" s="160"/>
      <c r="T41" s="160"/>
      <c r="U41" s="160">
        <f>E41*0.4</f>
        <v>4780</v>
      </c>
      <c r="V41" s="160"/>
      <c r="W41" s="160"/>
      <c r="X41" s="160">
        <v>4780</v>
      </c>
      <c r="Y41" s="160">
        <v>7170</v>
      </c>
      <c r="Z41" s="160">
        <v>7170</v>
      </c>
      <c r="AA41" s="160">
        <v>7170</v>
      </c>
      <c r="AB41" s="160"/>
      <c r="AC41" s="160"/>
      <c r="AD41" s="160"/>
      <c r="AE41" s="160"/>
      <c r="AF41" s="160"/>
      <c r="AG41" s="160"/>
      <c r="AH41" s="160">
        <v>4780</v>
      </c>
      <c r="AI41" s="160"/>
      <c r="AJ41" s="160"/>
      <c r="AK41" s="160">
        <v>4780</v>
      </c>
      <c r="AL41" s="160"/>
      <c r="AM41" s="160"/>
      <c r="AN41" s="160"/>
      <c r="AO41" s="160"/>
      <c r="AP41" s="160"/>
      <c r="AQ41" s="160"/>
      <c r="AR41" s="160"/>
      <c r="AS41" s="160"/>
      <c r="AT41" s="160"/>
      <c r="AU41" s="199"/>
      <c r="AV41" s="199"/>
      <c r="AW41" s="199"/>
      <c r="AX41" s="199"/>
      <c r="AY41" s="160"/>
      <c r="AZ41" s="160"/>
      <c r="BA41" s="160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60"/>
      <c r="BM41" s="160"/>
      <c r="BN41" s="160"/>
      <c r="BO41" s="194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</row>
    <row r="42" spans="1:89" s="125" customFormat="1" ht="12">
      <c r="A42" s="175" t="s">
        <v>389</v>
      </c>
      <c r="B42" s="158" t="s">
        <v>404</v>
      </c>
      <c r="C42" s="159"/>
      <c r="D42" s="160"/>
      <c r="E42" s="164"/>
      <c r="F42" s="164"/>
      <c r="G42" s="164"/>
      <c r="H42" s="164"/>
      <c r="I42" s="164"/>
      <c r="J42" s="164"/>
      <c r="K42" s="164"/>
      <c r="L42" s="160">
        <v>0</v>
      </c>
      <c r="M42" s="160">
        <v>0</v>
      </c>
      <c r="N42" s="160">
        <v>0</v>
      </c>
      <c r="O42" s="160"/>
      <c r="P42" s="160"/>
      <c r="Q42" s="160"/>
      <c r="R42" s="160"/>
      <c r="S42" s="160"/>
      <c r="T42" s="160"/>
      <c r="U42" s="160">
        <v>0</v>
      </c>
      <c r="V42" s="160"/>
      <c r="W42" s="160"/>
      <c r="X42" s="160">
        <v>0</v>
      </c>
      <c r="Y42" s="160">
        <v>0</v>
      </c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>
        <v>0</v>
      </c>
      <c r="AM42" s="160"/>
      <c r="AN42" s="160"/>
      <c r="AO42" s="160"/>
      <c r="AP42" s="160"/>
      <c r="AQ42" s="160"/>
      <c r="AR42" s="160"/>
      <c r="AS42" s="160"/>
      <c r="AT42" s="160"/>
      <c r="AU42" s="199"/>
      <c r="AV42" s="199"/>
      <c r="AW42" s="199"/>
      <c r="AX42" s="199"/>
      <c r="AY42" s="160">
        <v>0</v>
      </c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60">
        <v>0</v>
      </c>
      <c r="BM42" s="194"/>
      <c r="BN42" s="194"/>
      <c r="BO42" s="194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>
        <v>0</v>
      </c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</row>
    <row r="43" spans="1:89" s="125" customFormat="1" ht="12">
      <c r="A43" s="175"/>
      <c r="B43" s="158" t="s">
        <v>405</v>
      </c>
      <c r="C43" s="159" t="s">
        <v>15</v>
      </c>
      <c r="D43" s="160"/>
      <c r="E43" s="164"/>
      <c r="F43" s="164"/>
      <c r="G43" s="164"/>
      <c r="H43" s="164"/>
      <c r="I43" s="164"/>
      <c r="J43" s="164"/>
      <c r="K43" s="164"/>
      <c r="L43" s="160">
        <v>0</v>
      </c>
      <c r="M43" s="160">
        <v>0</v>
      </c>
      <c r="N43" s="160">
        <v>0</v>
      </c>
      <c r="O43" s="160"/>
      <c r="P43" s="160"/>
      <c r="Q43" s="160"/>
      <c r="R43" s="160"/>
      <c r="S43" s="160"/>
      <c r="T43" s="160"/>
      <c r="U43" s="160">
        <v>0</v>
      </c>
      <c r="V43" s="160"/>
      <c r="W43" s="160"/>
      <c r="X43" s="160">
        <v>0</v>
      </c>
      <c r="Y43" s="160">
        <v>0</v>
      </c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>
        <v>0</v>
      </c>
      <c r="AM43" s="160"/>
      <c r="AN43" s="160"/>
      <c r="AO43" s="160"/>
      <c r="AP43" s="160"/>
      <c r="AQ43" s="160"/>
      <c r="AR43" s="160"/>
      <c r="AS43" s="160"/>
      <c r="AT43" s="160"/>
      <c r="AU43" s="199"/>
      <c r="AV43" s="199"/>
      <c r="AW43" s="199"/>
      <c r="AX43" s="199"/>
      <c r="AY43" s="160">
        <v>0</v>
      </c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60">
        <v>0</v>
      </c>
      <c r="BM43" s="194"/>
      <c r="BN43" s="194"/>
      <c r="BO43" s="194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>
        <v>0</v>
      </c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</row>
    <row r="44" spans="1:89" s="125" customFormat="1" ht="12">
      <c r="A44" s="175"/>
      <c r="B44" s="158" t="s">
        <v>406</v>
      </c>
      <c r="C44" s="159" t="s">
        <v>15</v>
      </c>
      <c r="D44" s="164">
        <v>50</v>
      </c>
      <c r="E44" s="164">
        <v>5000</v>
      </c>
      <c r="F44" s="164">
        <v>100</v>
      </c>
      <c r="G44" s="164">
        <v>30</v>
      </c>
      <c r="H44" s="164">
        <v>20</v>
      </c>
      <c r="I44" s="164">
        <v>20</v>
      </c>
      <c r="J44" s="164">
        <v>20</v>
      </c>
      <c r="K44" s="164">
        <v>10</v>
      </c>
      <c r="L44" s="160">
        <v>4000</v>
      </c>
      <c r="M44" s="160">
        <v>4000</v>
      </c>
      <c r="N44" s="160">
        <v>4000</v>
      </c>
      <c r="O44" s="160"/>
      <c r="P44" s="160"/>
      <c r="Q44" s="160"/>
      <c r="R44" s="160"/>
      <c r="S44" s="160"/>
      <c r="T44" s="160"/>
      <c r="U44" s="160">
        <v>1000</v>
      </c>
      <c r="V44" s="160"/>
      <c r="W44" s="160"/>
      <c r="X44" s="160">
        <v>1000</v>
      </c>
      <c r="Y44" s="160">
        <v>1200</v>
      </c>
      <c r="Z44" s="160">
        <v>1200</v>
      </c>
      <c r="AA44" s="160">
        <v>1200</v>
      </c>
      <c r="AB44" s="160"/>
      <c r="AC44" s="160"/>
      <c r="AD44" s="160"/>
      <c r="AE44" s="160"/>
      <c r="AF44" s="160"/>
      <c r="AG44" s="160"/>
      <c r="AH44" s="160">
        <v>300</v>
      </c>
      <c r="AI44" s="160"/>
      <c r="AJ44" s="160"/>
      <c r="AK44" s="160">
        <v>300</v>
      </c>
      <c r="AL44" s="160">
        <v>800</v>
      </c>
      <c r="AM44" s="160">
        <v>800</v>
      </c>
      <c r="AN44" s="160">
        <v>800</v>
      </c>
      <c r="AO44" s="160"/>
      <c r="AP44" s="160"/>
      <c r="AQ44" s="160"/>
      <c r="AR44" s="160"/>
      <c r="AS44" s="160"/>
      <c r="AT44" s="160"/>
      <c r="AU44" s="199">
        <v>200</v>
      </c>
      <c r="AV44" s="199"/>
      <c r="AW44" s="199"/>
      <c r="AX44" s="199">
        <v>200</v>
      </c>
      <c r="AY44" s="160">
        <v>800</v>
      </c>
      <c r="AZ44" s="160">
        <v>800</v>
      </c>
      <c r="BA44" s="160">
        <v>800</v>
      </c>
      <c r="BB44" s="160"/>
      <c r="BC44" s="160"/>
      <c r="BD44" s="160"/>
      <c r="BE44" s="160"/>
      <c r="BF44" s="160"/>
      <c r="BG44" s="160"/>
      <c r="BH44" s="199">
        <v>200</v>
      </c>
      <c r="BI44" s="199"/>
      <c r="BJ44" s="194"/>
      <c r="BK44" s="199">
        <v>200</v>
      </c>
      <c r="BL44" s="160">
        <v>800</v>
      </c>
      <c r="BM44" s="160">
        <v>800</v>
      </c>
      <c r="BN44" s="160">
        <v>800</v>
      </c>
      <c r="BO44" s="160"/>
      <c r="BP44" s="160"/>
      <c r="BQ44" s="160"/>
      <c r="BR44" s="160"/>
      <c r="BS44" s="160"/>
      <c r="BT44" s="160"/>
      <c r="BU44" s="199">
        <v>200</v>
      </c>
      <c r="BV44" s="199"/>
      <c r="BW44" s="194"/>
      <c r="BX44" s="199">
        <v>200</v>
      </c>
      <c r="BY44" s="160">
        <v>400</v>
      </c>
      <c r="BZ44" s="160">
        <v>400</v>
      </c>
      <c r="CA44" s="160">
        <v>400</v>
      </c>
      <c r="CB44" s="160"/>
      <c r="CC44" s="160"/>
      <c r="CD44" s="160"/>
      <c r="CE44" s="160"/>
      <c r="CF44" s="160"/>
      <c r="CG44" s="160"/>
      <c r="CH44" s="160">
        <v>100</v>
      </c>
      <c r="CI44" s="160"/>
      <c r="CJ44" s="160"/>
      <c r="CK44" s="160">
        <v>100</v>
      </c>
    </row>
    <row r="45" spans="1:89" s="125" customFormat="1" ht="12">
      <c r="A45" s="175"/>
      <c r="B45" s="158" t="s">
        <v>407</v>
      </c>
      <c r="C45" s="159" t="s">
        <v>15</v>
      </c>
      <c r="D45" s="164">
        <v>50</v>
      </c>
      <c r="E45" s="164">
        <v>2500</v>
      </c>
      <c r="F45" s="164">
        <v>50</v>
      </c>
      <c r="G45" s="164">
        <v>15</v>
      </c>
      <c r="H45" s="164">
        <v>10</v>
      </c>
      <c r="I45" s="164">
        <v>10</v>
      </c>
      <c r="J45" s="164">
        <v>10</v>
      </c>
      <c r="K45" s="164">
        <v>5</v>
      </c>
      <c r="L45" s="160">
        <v>2000</v>
      </c>
      <c r="M45" s="160">
        <v>2000</v>
      </c>
      <c r="N45" s="160">
        <v>2000</v>
      </c>
      <c r="O45" s="160"/>
      <c r="P45" s="160"/>
      <c r="Q45" s="160"/>
      <c r="R45" s="160"/>
      <c r="S45" s="160"/>
      <c r="T45" s="160"/>
      <c r="U45" s="160">
        <v>500</v>
      </c>
      <c r="V45" s="160"/>
      <c r="W45" s="160"/>
      <c r="X45" s="160">
        <v>500</v>
      </c>
      <c r="Y45" s="160">
        <v>600</v>
      </c>
      <c r="Z45" s="160">
        <v>600</v>
      </c>
      <c r="AA45" s="160">
        <v>600</v>
      </c>
      <c r="AB45" s="160"/>
      <c r="AC45" s="160"/>
      <c r="AD45" s="160"/>
      <c r="AE45" s="160"/>
      <c r="AF45" s="160"/>
      <c r="AG45" s="160"/>
      <c r="AH45" s="160">
        <v>150</v>
      </c>
      <c r="AI45" s="160"/>
      <c r="AJ45" s="160"/>
      <c r="AK45" s="160">
        <v>150</v>
      </c>
      <c r="AL45" s="160">
        <v>400</v>
      </c>
      <c r="AM45" s="160">
        <v>400</v>
      </c>
      <c r="AN45" s="160">
        <v>400</v>
      </c>
      <c r="AO45" s="160"/>
      <c r="AP45" s="160"/>
      <c r="AQ45" s="160"/>
      <c r="AR45" s="160"/>
      <c r="AS45" s="160"/>
      <c r="AT45" s="160"/>
      <c r="AU45" s="199">
        <v>100</v>
      </c>
      <c r="AV45" s="199"/>
      <c r="AW45" s="199"/>
      <c r="AX45" s="199">
        <v>100</v>
      </c>
      <c r="AY45" s="160">
        <v>400</v>
      </c>
      <c r="AZ45" s="160">
        <v>400</v>
      </c>
      <c r="BA45" s="160">
        <v>400</v>
      </c>
      <c r="BB45" s="160"/>
      <c r="BC45" s="160"/>
      <c r="BD45" s="160"/>
      <c r="BE45" s="160"/>
      <c r="BF45" s="160"/>
      <c r="BG45" s="160"/>
      <c r="BH45" s="199">
        <v>100</v>
      </c>
      <c r="BI45" s="199"/>
      <c r="BJ45" s="194"/>
      <c r="BK45" s="199">
        <v>100</v>
      </c>
      <c r="BL45" s="160">
        <v>400</v>
      </c>
      <c r="BM45" s="160">
        <v>400</v>
      </c>
      <c r="BN45" s="160">
        <v>400</v>
      </c>
      <c r="BO45" s="160"/>
      <c r="BP45" s="160"/>
      <c r="BQ45" s="160"/>
      <c r="BR45" s="160"/>
      <c r="BS45" s="160"/>
      <c r="BT45" s="160"/>
      <c r="BU45" s="199">
        <v>100</v>
      </c>
      <c r="BV45" s="199"/>
      <c r="BW45" s="194"/>
      <c r="BX45" s="199">
        <v>100</v>
      </c>
      <c r="BY45" s="160">
        <v>200</v>
      </c>
      <c r="BZ45" s="160">
        <v>200</v>
      </c>
      <c r="CA45" s="160">
        <v>200</v>
      </c>
      <c r="CB45" s="160"/>
      <c r="CC45" s="160"/>
      <c r="CD45" s="160"/>
      <c r="CE45" s="160"/>
      <c r="CF45" s="160"/>
      <c r="CG45" s="160"/>
      <c r="CH45" s="160">
        <v>50</v>
      </c>
      <c r="CI45" s="160"/>
      <c r="CJ45" s="160"/>
      <c r="CK45" s="160">
        <v>50</v>
      </c>
    </row>
    <row r="46" spans="1:89" s="125" customFormat="1" ht="12">
      <c r="A46" s="175"/>
      <c r="B46" s="158" t="s">
        <v>408</v>
      </c>
      <c r="C46" s="159" t="s">
        <v>15</v>
      </c>
      <c r="D46" s="164">
        <v>20</v>
      </c>
      <c r="E46" s="164">
        <v>1000</v>
      </c>
      <c r="F46" s="164">
        <v>50</v>
      </c>
      <c r="G46" s="164">
        <v>15</v>
      </c>
      <c r="H46" s="164">
        <v>10</v>
      </c>
      <c r="I46" s="164">
        <v>10</v>
      </c>
      <c r="J46" s="164">
        <v>10</v>
      </c>
      <c r="K46" s="164">
        <v>5</v>
      </c>
      <c r="L46" s="160">
        <v>800</v>
      </c>
      <c r="M46" s="160">
        <v>800</v>
      </c>
      <c r="N46" s="160">
        <v>800</v>
      </c>
      <c r="O46" s="160"/>
      <c r="P46" s="160"/>
      <c r="Q46" s="160"/>
      <c r="R46" s="160"/>
      <c r="S46" s="160"/>
      <c r="T46" s="160"/>
      <c r="U46" s="160">
        <v>200</v>
      </c>
      <c r="V46" s="160"/>
      <c r="W46" s="160"/>
      <c r="X46" s="160">
        <v>200</v>
      </c>
      <c r="Y46" s="160">
        <v>240</v>
      </c>
      <c r="Z46" s="160">
        <v>240</v>
      </c>
      <c r="AA46" s="160">
        <v>240</v>
      </c>
      <c r="AB46" s="160"/>
      <c r="AC46" s="160"/>
      <c r="AD46" s="160"/>
      <c r="AE46" s="160"/>
      <c r="AF46" s="160"/>
      <c r="AG46" s="160"/>
      <c r="AH46" s="160">
        <v>60</v>
      </c>
      <c r="AI46" s="160"/>
      <c r="AJ46" s="160"/>
      <c r="AK46" s="160">
        <v>60</v>
      </c>
      <c r="AL46" s="160">
        <v>160</v>
      </c>
      <c r="AM46" s="160">
        <v>160</v>
      </c>
      <c r="AN46" s="160">
        <v>160</v>
      </c>
      <c r="AO46" s="160"/>
      <c r="AP46" s="160"/>
      <c r="AQ46" s="160"/>
      <c r="AR46" s="160"/>
      <c r="AS46" s="160"/>
      <c r="AT46" s="160"/>
      <c r="AU46" s="199">
        <v>40</v>
      </c>
      <c r="AV46" s="199"/>
      <c r="AW46" s="199"/>
      <c r="AX46" s="199">
        <v>40</v>
      </c>
      <c r="AY46" s="160">
        <v>160</v>
      </c>
      <c r="AZ46" s="160">
        <v>160</v>
      </c>
      <c r="BA46" s="160">
        <v>160</v>
      </c>
      <c r="BB46" s="160"/>
      <c r="BC46" s="160"/>
      <c r="BD46" s="160"/>
      <c r="BE46" s="160"/>
      <c r="BF46" s="160"/>
      <c r="BG46" s="160"/>
      <c r="BH46" s="199">
        <v>40</v>
      </c>
      <c r="BI46" s="199"/>
      <c r="BJ46" s="194"/>
      <c r="BK46" s="199">
        <v>40</v>
      </c>
      <c r="BL46" s="160">
        <v>160</v>
      </c>
      <c r="BM46" s="160">
        <v>160</v>
      </c>
      <c r="BN46" s="160">
        <v>160</v>
      </c>
      <c r="BO46" s="160"/>
      <c r="BP46" s="160"/>
      <c r="BQ46" s="160"/>
      <c r="BR46" s="160"/>
      <c r="BS46" s="160"/>
      <c r="BT46" s="160"/>
      <c r="BU46" s="199">
        <v>40</v>
      </c>
      <c r="BV46" s="199"/>
      <c r="BW46" s="194"/>
      <c r="BX46" s="199">
        <v>40</v>
      </c>
      <c r="BY46" s="160">
        <v>80</v>
      </c>
      <c r="BZ46" s="160">
        <v>80</v>
      </c>
      <c r="CA46" s="160">
        <v>80</v>
      </c>
      <c r="CB46" s="160"/>
      <c r="CC46" s="160"/>
      <c r="CD46" s="160"/>
      <c r="CE46" s="160"/>
      <c r="CF46" s="160"/>
      <c r="CG46" s="160"/>
      <c r="CH46" s="160">
        <v>20</v>
      </c>
      <c r="CI46" s="160"/>
      <c r="CJ46" s="160"/>
      <c r="CK46" s="160">
        <v>20</v>
      </c>
    </row>
    <row r="47" spans="1:89" s="125" customFormat="1" ht="12">
      <c r="A47" s="175"/>
      <c r="B47" s="158" t="s">
        <v>409</v>
      </c>
      <c r="C47" s="159" t="s">
        <v>15</v>
      </c>
      <c r="D47" s="164">
        <v>10</v>
      </c>
      <c r="E47" s="164">
        <v>800</v>
      </c>
      <c r="F47" s="164">
        <v>80</v>
      </c>
      <c r="G47" s="164">
        <v>24</v>
      </c>
      <c r="H47" s="164">
        <v>16</v>
      </c>
      <c r="I47" s="164">
        <v>16</v>
      </c>
      <c r="J47" s="164">
        <v>16</v>
      </c>
      <c r="K47" s="164">
        <v>8</v>
      </c>
      <c r="L47" s="160">
        <v>640</v>
      </c>
      <c r="M47" s="160">
        <v>640</v>
      </c>
      <c r="N47" s="160">
        <v>640</v>
      </c>
      <c r="O47" s="160"/>
      <c r="P47" s="160"/>
      <c r="Q47" s="160"/>
      <c r="R47" s="160"/>
      <c r="S47" s="160"/>
      <c r="T47" s="160"/>
      <c r="U47" s="160">
        <v>160</v>
      </c>
      <c r="V47" s="160"/>
      <c r="W47" s="160"/>
      <c r="X47" s="160">
        <v>160</v>
      </c>
      <c r="Y47" s="160">
        <v>192</v>
      </c>
      <c r="Z47" s="160">
        <v>192</v>
      </c>
      <c r="AA47" s="160">
        <v>192</v>
      </c>
      <c r="AB47" s="160"/>
      <c r="AC47" s="160"/>
      <c r="AD47" s="160"/>
      <c r="AE47" s="160"/>
      <c r="AF47" s="160"/>
      <c r="AG47" s="160"/>
      <c r="AH47" s="160">
        <v>48</v>
      </c>
      <c r="AI47" s="160"/>
      <c r="AJ47" s="160"/>
      <c r="AK47" s="160">
        <v>48</v>
      </c>
      <c r="AL47" s="160">
        <v>128</v>
      </c>
      <c r="AM47" s="160">
        <v>128</v>
      </c>
      <c r="AN47" s="160">
        <v>128</v>
      </c>
      <c r="AO47" s="160"/>
      <c r="AP47" s="160"/>
      <c r="AQ47" s="160"/>
      <c r="AR47" s="160"/>
      <c r="AS47" s="160"/>
      <c r="AT47" s="160"/>
      <c r="AU47" s="199">
        <v>32</v>
      </c>
      <c r="AV47" s="199"/>
      <c r="AW47" s="199"/>
      <c r="AX47" s="199">
        <v>32</v>
      </c>
      <c r="AY47" s="160">
        <v>128</v>
      </c>
      <c r="AZ47" s="160">
        <v>128</v>
      </c>
      <c r="BA47" s="160">
        <v>128</v>
      </c>
      <c r="BB47" s="160"/>
      <c r="BC47" s="160"/>
      <c r="BD47" s="160"/>
      <c r="BE47" s="160"/>
      <c r="BF47" s="160"/>
      <c r="BG47" s="160"/>
      <c r="BH47" s="199">
        <v>32</v>
      </c>
      <c r="BI47" s="199"/>
      <c r="BJ47" s="194"/>
      <c r="BK47" s="199">
        <v>32</v>
      </c>
      <c r="BL47" s="160">
        <v>128</v>
      </c>
      <c r="BM47" s="160">
        <v>128</v>
      </c>
      <c r="BN47" s="160">
        <v>128</v>
      </c>
      <c r="BO47" s="160"/>
      <c r="BP47" s="160"/>
      <c r="BQ47" s="160"/>
      <c r="BR47" s="160"/>
      <c r="BS47" s="160"/>
      <c r="BT47" s="160"/>
      <c r="BU47" s="199">
        <v>32</v>
      </c>
      <c r="BV47" s="199"/>
      <c r="BW47" s="194"/>
      <c r="BX47" s="199">
        <v>32</v>
      </c>
      <c r="BY47" s="160">
        <v>64</v>
      </c>
      <c r="BZ47" s="160">
        <v>64</v>
      </c>
      <c r="CA47" s="160">
        <v>64</v>
      </c>
      <c r="CB47" s="160"/>
      <c r="CC47" s="160"/>
      <c r="CD47" s="160"/>
      <c r="CE47" s="160"/>
      <c r="CF47" s="160"/>
      <c r="CG47" s="160"/>
      <c r="CH47" s="160">
        <v>16</v>
      </c>
      <c r="CI47" s="160"/>
      <c r="CJ47" s="160"/>
      <c r="CK47" s="160">
        <v>16</v>
      </c>
    </row>
    <row r="48" spans="1:89" s="125" customFormat="1" ht="12">
      <c r="A48" s="175"/>
      <c r="B48" s="158" t="s">
        <v>410</v>
      </c>
      <c r="C48" s="159" t="s">
        <v>15</v>
      </c>
      <c r="D48" s="164">
        <v>30</v>
      </c>
      <c r="E48" s="164">
        <v>300</v>
      </c>
      <c r="F48" s="164">
        <v>10</v>
      </c>
      <c r="G48" s="164">
        <v>3</v>
      </c>
      <c r="H48" s="164">
        <v>2</v>
      </c>
      <c r="I48" s="164">
        <v>2</v>
      </c>
      <c r="J48" s="164">
        <v>2</v>
      </c>
      <c r="K48" s="164">
        <v>1</v>
      </c>
      <c r="L48" s="160">
        <v>240</v>
      </c>
      <c r="M48" s="160">
        <v>240</v>
      </c>
      <c r="N48" s="160">
        <v>240</v>
      </c>
      <c r="O48" s="160"/>
      <c r="P48" s="160"/>
      <c r="Q48" s="160"/>
      <c r="R48" s="160"/>
      <c r="S48" s="160"/>
      <c r="T48" s="160"/>
      <c r="U48" s="160">
        <v>60</v>
      </c>
      <c r="V48" s="160"/>
      <c r="W48" s="160"/>
      <c r="X48" s="160">
        <v>60</v>
      </c>
      <c r="Y48" s="160">
        <v>72</v>
      </c>
      <c r="Z48" s="160">
        <v>72</v>
      </c>
      <c r="AA48" s="160">
        <v>72</v>
      </c>
      <c r="AB48" s="160"/>
      <c r="AC48" s="160"/>
      <c r="AD48" s="160"/>
      <c r="AE48" s="160"/>
      <c r="AF48" s="160"/>
      <c r="AG48" s="160"/>
      <c r="AH48" s="160">
        <v>18</v>
      </c>
      <c r="AI48" s="160"/>
      <c r="AJ48" s="160"/>
      <c r="AK48" s="160">
        <v>18</v>
      </c>
      <c r="AL48" s="160">
        <v>48</v>
      </c>
      <c r="AM48" s="160">
        <v>48</v>
      </c>
      <c r="AN48" s="160">
        <v>48</v>
      </c>
      <c r="AO48" s="160"/>
      <c r="AP48" s="160"/>
      <c r="AQ48" s="160"/>
      <c r="AR48" s="160"/>
      <c r="AS48" s="160"/>
      <c r="AT48" s="160"/>
      <c r="AU48" s="199">
        <v>12</v>
      </c>
      <c r="AV48" s="199"/>
      <c r="AW48" s="199"/>
      <c r="AX48" s="199">
        <v>12</v>
      </c>
      <c r="AY48" s="160">
        <v>48</v>
      </c>
      <c r="AZ48" s="160">
        <v>48</v>
      </c>
      <c r="BA48" s="160">
        <v>48</v>
      </c>
      <c r="BB48" s="160"/>
      <c r="BC48" s="160"/>
      <c r="BD48" s="160"/>
      <c r="BE48" s="160"/>
      <c r="BF48" s="160"/>
      <c r="BG48" s="160"/>
      <c r="BH48" s="199">
        <v>12</v>
      </c>
      <c r="BI48" s="199"/>
      <c r="BJ48" s="194"/>
      <c r="BK48" s="199">
        <v>12</v>
      </c>
      <c r="BL48" s="160">
        <v>48</v>
      </c>
      <c r="BM48" s="160">
        <v>48</v>
      </c>
      <c r="BN48" s="160">
        <v>48</v>
      </c>
      <c r="BO48" s="160"/>
      <c r="BP48" s="160"/>
      <c r="BQ48" s="160"/>
      <c r="BR48" s="160"/>
      <c r="BS48" s="160"/>
      <c r="BT48" s="160"/>
      <c r="BU48" s="199">
        <v>12</v>
      </c>
      <c r="BV48" s="199"/>
      <c r="BW48" s="194"/>
      <c r="BX48" s="199">
        <v>12</v>
      </c>
      <c r="BY48" s="160">
        <v>24</v>
      </c>
      <c r="BZ48" s="160">
        <v>24</v>
      </c>
      <c r="CA48" s="160">
        <v>24</v>
      </c>
      <c r="CB48" s="160"/>
      <c r="CC48" s="160"/>
      <c r="CD48" s="160"/>
      <c r="CE48" s="160"/>
      <c r="CF48" s="160"/>
      <c r="CG48" s="160"/>
      <c r="CH48" s="160">
        <v>6</v>
      </c>
      <c r="CI48" s="160"/>
      <c r="CJ48" s="160"/>
      <c r="CK48" s="160">
        <v>6</v>
      </c>
    </row>
    <row r="49" spans="1:89" s="125" customFormat="1" ht="12">
      <c r="A49" s="175"/>
      <c r="B49" s="158" t="s">
        <v>411</v>
      </c>
      <c r="C49" s="159" t="s">
        <v>15</v>
      </c>
      <c r="D49" s="164">
        <v>16</v>
      </c>
      <c r="E49" s="164">
        <v>800</v>
      </c>
      <c r="F49" s="164">
        <v>50</v>
      </c>
      <c r="G49" s="164">
        <v>15</v>
      </c>
      <c r="H49" s="164">
        <v>10</v>
      </c>
      <c r="I49" s="164">
        <v>10</v>
      </c>
      <c r="J49" s="164">
        <v>10</v>
      </c>
      <c r="K49" s="164">
        <v>5</v>
      </c>
      <c r="L49" s="160">
        <v>640</v>
      </c>
      <c r="M49" s="160">
        <v>640</v>
      </c>
      <c r="N49" s="160">
        <v>640</v>
      </c>
      <c r="O49" s="160"/>
      <c r="P49" s="160"/>
      <c r="Q49" s="160"/>
      <c r="R49" s="160"/>
      <c r="S49" s="160"/>
      <c r="T49" s="160"/>
      <c r="U49" s="160">
        <v>160</v>
      </c>
      <c r="V49" s="160"/>
      <c r="W49" s="160"/>
      <c r="X49" s="160">
        <v>160</v>
      </c>
      <c r="Y49" s="160">
        <v>192</v>
      </c>
      <c r="Z49" s="160">
        <v>192</v>
      </c>
      <c r="AA49" s="160">
        <v>192</v>
      </c>
      <c r="AB49" s="160"/>
      <c r="AC49" s="160"/>
      <c r="AD49" s="160"/>
      <c r="AE49" s="160"/>
      <c r="AF49" s="160"/>
      <c r="AG49" s="160"/>
      <c r="AH49" s="160">
        <v>48</v>
      </c>
      <c r="AI49" s="160"/>
      <c r="AJ49" s="160"/>
      <c r="AK49" s="160">
        <v>48</v>
      </c>
      <c r="AL49" s="160">
        <v>128</v>
      </c>
      <c r="AM49" s="160">
        <v>128</v>
      </c>
      <c r="AN49" s="160">
        <v>128</v>
      </c>
      <c r="AO49" s="160"/>
      <c r="AP49" s="160"/>
      <c r="AQ49" s="160"/>
      <c r="AR49" s="160"/>
      <c r="AS49" s="160"/>
      <c r="AT49" s="160"/>
      <c r="AU49" s="199">
        <v>32</v>
      </c>
      <c r="AV49" s="199"/>
      <c r="AW49" s="199"/>
      <c r="AX49" s="199">
        <v>32</v>
      </c>
      <c r="AY49" s="160">
        <v>128</v>
      </c>
      <c r="AZ49" s="160">
        <v>128</v>
      </c>
      <c r="BA49" s="160">
        <v>128</v>
      </c>
      <c r="BB49" s="160"/>
      <c r="BC49" s="160"/>
      <c r="BD49" s="160"/>
      <c r="BE49" s="160"/>
      <c r="BF49" s="160"/>
      <c r="BG49" s="160"/>
      <c r="BH49" s="199">
        <v>32</v>
      </c>
      <c r="BI49" s="199"/>
      <c r="BJ49" s="194"/>
      <c r="BK49" s="199">
        <v>32</v>
      </c>
      <c r="BL49" s="160">
        <v>128</v>
      </c>
      <c r="BM49" s="160">
        <v>128</v>
      </c>
      <c r="BN49" s="160">
        <v>128</v>
      </c>
      <c r="BO49" s="160"/>
      <c r="BP49" s="160"/>
      <c r="BQ49" s="160"/>
      <c r="BR49" s="160"/>
      <c r="BS49" s="160"/>
      <c r="BT49" s="160"/>
      <c r="BU49" s="199">
        <v>32</v>
      </c>
      <c r="BV49" s="199"/>
      <c r="BW49" s="194"/>
      <c r="BX49" s="199">
        <v>32</v>
      </c>
      <c r="BY49" s="160">
        <v>64</v>
      </c>
      <c r="BZ49" s="160">
        <v>64</v>
      </c>
      <c r="CA49" s="160">
        <v>64</v>
      </c>
      <c r="CB49" s="160"/>
      <c r="CC49" s="160"/>
      <c r="CD49" s="160"/>
      <c r="CE49" s="160"/>
      <c r="CF49" s="160"/>
      <c r="CG49" s="160"/>
      <c r="CH49" s="160">
        <v>16</v>
      </c>
      <c r="CI49" s="160"/>
      <c r="CJ49" s="160"/>
      <c r="CK49" s="160">
        <v>16</v>
      </c>
    </row>
    <row r="50" spans="1:89" s="125" customFormat="1" ht="12">
      <c r="A50" s="175"/>
      <c r="B50" s="158" t="s">
        <v>412</v>
      </c>
      <c r="C50" s="159" t="s">
        <v>15</v>
      </c>
      <c r="D50" s="164">
        <v>3</v>
      </c>
      <c r="E50" s="164">
        <v>300</v>
      </c>
      <c r="F50" s="164">
        <v>100</v>
      </c>
      <c r="G50" s="164">
        <v>30</v>
      </c>
      <c r="H50" s="164">
        <v>20</v>
      </c>
      <c r="I50" s="164">
        <v>20</v>
      </c>
      <c r="J50" s="164">
        <v>20</v>
      </c>
      <c r="K50" s="164">
        <v>10</v>
      </c>
      <c r="L50" s="160">
        <v>248</v>
      </c>
      <c r="M50" s="160">
        <v>248</v>
      </c>
      <c r="N50" s="160">
        <v>248</v>
      </c>
      <c r="O50" s="160"/>
      <c r="P50" s="160"/>
      <c r="Q50" s="160"/>
      <c r="R50" s="160"/>
      <c r="S50" s="160"/>
      <c r="T50" s="160"/>
      <c r="U50" s="160">
        <v>52</v>
      </c>
      <c r="V50" s="160"/>
      <c r="W50" s="160"/>
      <c r="X50" s="160">
        <v>52</v>
      </c>
      <c r="Y50" s="160">
        <v>80</v>
      </c>
      <c r="Z50" s="160">
        <v>80</v>
      </c>
      <c r="AA50" s="160">
        <v>80</v>
      </c>
      <c r="AB50" s="160"/>
      <c r="AC50" s="160"/>
      <c r="AD50" s="160"/>
      <c r="AE50" s="160"/>
      <c r="AF50" s="160"/>
      <c r="AG50" s="160"/>
      <c r="AH50" s="160">
        <v>10</v>
      </c>
      <c r="AI50" s="160"/>
      <c r="AJ50" s="160"/>
      <c r="AK50" s="160">
        <v>10</v>
      </c>
      <c r="AL50" s="160">
        <v>48</v>
      </c>
      <c r="AM50" s="160">
        <v>48</v>
      </c>
      <c r="AN50" s="160">
        <v>48</v>
      </c>
      <c r="AO50" s="160"/>
      <c r="AP50" s="160"/>
      <c r="AQ50" s="160"/>
      <c r="AR50" s="160"/>
      <c r="AS50" s="160"/>
      <c r="AT50" s="160"/>
      <c r="AU50" s="199">
        <v>12</v>
      </c>
      <c r="AV50" s="199"/>
      <c r="AW50" s="199"/>
      <c r="AX50" s="199">
        <v>12</v>
      </c>
      <c r="AY50" s="160">
        <v>48</v>
      </c>
      <c r="AZ50" s="160">
        <v>48</v>
      </c>
      <c r="BA50" s="160">
        <v>48</v>
      </c>
      <c r="BB50" s="160"/>
      <c r="BC50" s="160"/>
      <c r="BD50" s="160"/>
      <c r="BE50" s="160"/>
      <c r="BF50" s="160"/>
      <c r="BG50" s="160"/>
      <c r="BH50" s="199">
        <v>12</v>
      </c>
      <c r="BI50" s="199"/>
      <c r="BJ50" s="194"/>
      <c r="BK50" s="199">
        <v>12</v>
      </c>
      <c r="BL50" s="160">
        <v>48</v>
      </c>
      <c r="BM50" s="160">
        <v>48</v>
      </c>
      <c r="BN50" s="160">
        <v>48</v>
      </c>
      <c r="BO50" s="160"/>
      <c r="BP50" s="160"/>
      <c r="BQ50" s="160"/>
      <c r="BR50" s="160"/>
      <c r="BS50" s="160"/>
      <c r="BT50" s="160"/>
      <c r="BU50" s="199">
        <v>12</v>
      </c>
      <c r="BV50" s="199"/>
      <c r="BW50" s="194"/>
      <c r="BX50" s="199">
        <v>12</v>
      </c>
      <c r="BY50" s="160">
        <v>24</v>
      </c>
      <c r="BZ50" s="160">
        <v>24</v>
      </c>
      <c r="CA50" s="160">
        <v>24</v>
      </c>
      <c r="CB50" s="160"/>
      <c r="CC50" s="160"/>
      <c r="CD50" s="160"/>
      <c r="CE50" s="160"/>
      <c r="CF50" s="160"/>
      <c r="CG50" s="160"/>
      <c r="CH50" s="160">
        <v>6</v>
      </c>
      <c r="CI50" s="160"/>
      <c r="CJ50" s="160"/>
      <c r="CK50" s="160">
        <v>6</v>
      </c>
    </row>
    <row r="51" spans="1:89" s="125" customFormat="1" ht="12">
      <c r="A51" s="175" t="s">
        <v>73</v>
      </c>
      <c r="B51" s="158" t="s">
        <v>413</v>
      </c>
      <c r="C51" s="159" t="s">
        <v>15</v>
      </c>
      <c r="D51" s="164">
        <v>50</v>
      </c>
      <c r="E51" s="164">
        <v>2500</v>
      </c>
      <c r="F51" s="164">
        <v>50</v>
      </c>
      <c r="G51" s="164">
        <v>10</v>
      </c>
      <c r="H51" s="164">
        <v>10</v>
      </c>
      <c r="I51" s="164">
        <v>10</v>
      </c>
      <c r="J51" s="164">
        <v>10</v>
      </c>
      <c r="K51" s="164">
        <v>10</v>
      </c>
      <c r="L51" s="160">
        <v>2500</v>
      </c>
      <c r="M51" s="160">
        <v>2500</v>
      </c>
      <c r="N51" s="160">
        <v>2500</v>
      </c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>
        <v>500</v>
      </c>
      <c r="Z51" s="160">
        <v>500</v>
      </c>
      <c r="AA51" s="160">
        <v>500</v>
      </c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>
        <v>500</v>
      </c>
      <c r="AM51" s="160">
        <v>500</v>
      </c>
      <c r="AN51" s="160">
        <v>500</v>
      </c>
      <c r="AO51" s="160"/>
      <c r="AP51" s="195"/>
      <c r="AQ51" s="160"/>
      <c r="AR51" s="160"/>
      <c r="AS51" s="160"/>
      <c r="AT51" s="160"/>
      <c r="AU51" s="199"/>
      <c r="AV51" s="199"/>
      <c r="AW51" s="199"/>
      <c r="AX51" s="199"/>
      <c r="AY51" s="160">
        <v>500</v>
      </c>
      <c r="AZ51" s="160">
        <v>500</v>
      </c>
      <c r="BA51" s="160">
        <v>500</v>
      </c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60">
        <v>500</v>
      </c>
      <c r="BM51" s="160">
        <v>500</v>
      </c>
      <c r="BN51" s="160">
        <v>500</v>
      </c>
      <c r="BO51" s="194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>
        <v>500</v>
      </c>
      <c r="BZ51" s="160">
        <v>500</v>
      </c>
      <c r="CA51" s="160">
        <v>500</v>
      </c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</row>
    <row r="52" spans="1:89" s="128" customFormat="1" ht="12">
      <c r="A52" s="177"/>
      <c r="B52" s="178" t="s">
        <v>414</v>
      </c>
      <c r="C52" s="179" t="s">
        <v>398</v>
      </c>
      <c r="D52" s="180"/>
      <c r="E52" s="181"/>
      <c r="F52" s="182"/>
      <c r="G52" s="182"/>
      <c r="H52" s="182"/>
      <c r="I52" s="182"/>
      <c r="J52" s="182"/>
      <c r="K52" s="182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</row>
    <row r="53" spans="1:89" s="128" customFormat="1" ht="12">
      <c r="A53" s="177"/>
      <c r="B53" s="183" t="s">
        <v>415</v>
      </c>
      <c r="C53" s="179" t="s">
        <v>398</v>
      </c>
      <c r="D53" s="180"/>
      <c r="E53" s="181">
        <v>60</v>
      </c>
      <c r="F53" s="182">
        <v>200</v>
      </c>
      <c r="G53" s="184">
        <v>60</v>
      </c>
      <c r="H53" s="184"/>
      <c r="I53" s="182"/>
      <c r="J53" s="182"/>
      <c r="K53" s="182"/>
      <c r="L53" s="195">
        <v>60</v>
      </c>
      <c r="M53" s="196"/>
      <c r="N53" s="196"/>
      <c r="O53" s="195"/>
      <c r="P53" s="195"/>
      <c r="Q53" s="195">
        <v>60</v>
      </c>
      <c r="R53" s="195">
        <v>60</v>
      </c>
      <c r="S53" s="195"/>
      <c r="T53" s="195"/>
      <c r="U53" s="195"/>
      <c r="V53" s="195"/>
      <c r="W53" s="195"/>
      <c r="X53" s="195"/>
      <c r="Y53" s="195">
        <v>60</v>
      </c>
      <c r="Z53" s="196"/>
      <c r="AA53" s="196"/>
      <c r="AB53" s="195"/>
      <c r="AC53" s="195"/>
      <c r="AD53" s="195">
        <v>60</v>
      </c>
      <c r="AE53" s="195">
        <v>60</v>
      </c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</row>
    <row r="54" spans="1:89" s="129" customFormat="1" ht="12">
      <c r="A54" s="185"/>
      <c r="B54" s="186" t="s">
        <v>416</v>
      </c>
      <c r="C54" s="187" t="s">
        <v>398</v>
      </c>
      <c r="D54" s="188"/>
      <c r="E54" s="189">
        <v>21738</v>
      </c>
      <c r="F54" s="190">
        <v>13470</v>
      </c>
      <c r="G54" s="191">
        <v>4347.6</v>
      </c>
      <c r="H54" s="191">
        <v>4347.6</v>
      </c>
      <c r="I54" s="191">
        <v>4347.6</v>
      </c>
      <c r="J54" s="191">
        <v>4347.6</v>
      </c>
      <c r="K54" s="191">
        <v>4347.6</v>
      </c>
      <c r="L54" s="197">
        <v>21738</v>
      </c>
      <c r="M54" s="198"/>
      <c r="N54" s="198"/>
      <c r="O54" s="197"/>
      <c r="P54" s="197"/>
      <c r="Q54" s="197">
        <v>21738</v>
      </c>
      <c r="R54" s="197">
        <v>21738</v>
      </c>
      <c r="S54" s="197"/>
      <c r="T54" s="197"/>
      <c r="U54" s="197"/>
      <c r="V54" s="197"/>
      <c r="W54" s="197"/>
      <c r="X54" s="197"/>
      <c r="Y54" s="197">
        <v>4347.6</v>
      </c>
      <c r="Z54" s="198"/>
      <c r="AA54" s="198"/>
      <c r="AB54" s="197"/>
      <c r="AC54" s="197"/>
      <c r="AD54" s="197">
        <v>4347.6</v>
      </c>
      <c r="AE54" s="197">
        <v>4347.6</v>
      </c>
      <c r="AF54" s="197"/>
      <c r="AG54" s="197"/>
      <c r="AH54" s="197"/>
      <c r="AI54" s="197"/>
      <c r="AJ54" s="197"/>
      <c r="AK54" s="197"/>
      <c r="AL54" s="197">
        <v>4347.6</v>
      </c>
      <c r="AM54" s="198"/>
      <c r="AN54" s="198"/>
      <c r="AO54" s="197"/>
      <c r="AP54" s="197"/>
      <c r="AQ54" s="197">
        <v>4347.6</v>
      </c>
      <c r="AR54" s="197">
        <v>4347.6</v>
      </c>
      <c r="AS54" s="197"/>
      <c r="AT54" s="197"/>
      <c r="AU54" s="197"/>
      <c r="AV54" s="197"/>
      <c r="AW54" s="197"/>
      <c r="AX54" s="197"/>
      <c r="AY54" s="197">
        <v>4347.6</v>
      </c>
      <c r="AZ54" s="198"/>
      <c r="BA54" s="198"/>
      <c r="BB54" s="197"/>
      <c r="BC54" s="197"/>
      <c r="BD54" s="197">
        <v>4347.6</v>
      </c>
      <c r="BE54" s="197">
        <v>4347.6</v>
      </c>
      <c r="BF54" s="197"/>
      <c r="BG54" s="197"/>
      <c r="BH54" s="197"/>
      <c r="BI54" s="197"/>
      <c r="BJ54" s="197"/>
      <c r="BK54" s="197"/>
      <c r="BL54" s="197">
        <v>4347.6</v>
      </c>
      <c r="BM54" s="198"/>
      <c r="BN54" s="198"/>
      <c r="BO54" s="197"/>
      <c r="BP54" s="197"/>
      <c r="BQ54" s="197">
        <v>4347.6</v>
      </c>
      <c r="BR54" s="197">
        <v>4347.6</v>
      </c>
      <c r="BS54" s="197"/>
      <c r="BT54" s="197"/>
      <c r="BU54" s="197"/>
      <c r="BV54" s="197"/>
      <c r="BW54" s="197"/>
      <c r="BX54" s="197"/>
      <c r="BY54" s="197">
        <v>4347.6</v>
      </c>
      <c r="BZ54" s="198"/>
      <c r="CA54" s="198"/>
      <c r="CB54" s="197"/>
      <c r="CC54" s="197"/>
      <c r="CD54" s="197">
        <v>4347.6</v>
      </c>
      <c r="CE54" s="197">
        <v>4347.6</v>
      </c>
      <c r="CF54" s="197"/>
      <c r="CG54" s="197"/>
      <c r="CH54" s="197"/>
      <c r="CI54" s="197"/>
      <c r="CJ54" s="197"/>
      <c r="CK54" s="197"/>
    </row>
    <row r="55" spans="1:89" s="128" customFormat="1" ht="12">
      <c r="A55" s="177"/>
      <c r="B55" s="183" t="s">
        <v>417</v>
      </c>
      <c r="C55" s="179" t="s">
        <v>398</v>
      </c>
      <c r="D55" s="180"/>
      <c r="E55" s="181">
        <v>2628</v>
      </c>
      <c r="F55" s="182">
        <v>5820</v>
      </c>
      <c r="G55" s="184">
        <v>525.6</v>
      </c>
      <c r="H55" s="184">
        <v>525.6</v>
      </c>
      <c r="I55" s="184">
        <v>525.6</v>
      </c>
      <c r="J55" s="184">
        <v>525.6</v>
      </c>
      <c r="K55" s="184">
        <v>525.6</v>
      </c>
      <c r="L55" s="195">
        <v>2628</v>
      </c>
      <c r="M55" s="196"/>
      <c r="N55" s="196"/>
      <c r="O55" s="195"/>
      <c r="P55" s="195"/>
      <c r="Q55" s="195">
        <v>2628</v>
      </c>
      <c r="R55" s="195">
        <v>2628</v>
      </c>
      <c r="S55" s="195"/>
      <c r="T55" s="195"/>
      <c r="U55" s="195"/>
      <c r="V55" s="195"/>
      <c r="W55" s="195"/>
      <c r="X55" s="195"/>
      <c r="Y55" s="195">
        <v>525.6</v>
      </c>
      <c r="Z55" s="196"/>
      <c r="AA55" s="196"/>
      <c r="AB55" s="195"/>
      <c r="AC55" s="195"/>
      <c r="AD55" s="195">
        <v>525.6</v>
      </c>
      <c r="AE55" s="195">
        <v>525.6</v>
      </c>
      <c r="AF55" s="195"/>
      <c r="AG55" s="195"/>
      <c r="AH55" s="195"/>
      <c r="AI55" s="195"/>
      <c r="AJ55" s="195"/>
      <c r="AK55" s="195"/>
      <c r="AL55" s="195">
        <v>525.6</v>
      </c>
      <c r="AM55" s="195"/>
      <c r="AN55" s="196"/>
      <c r="AO55" s="195"/>
      <c r="AP55" s="195"/>
      <c r="AQ55" s="195">
        <v>525.6</v>
      </c>
      <c r="AR55" s="195">
        <v>525.6</v>
      </c>
      <c r="AS55" s="195"/>
      <c r="AT55" s="195"/>
      <c r="AU55" s="195"/>
      <c r="AV55" s="195"/>
      <c r="AW55" s="195"/>
      <c r="AX55" s="195"/>
      <c r="AY55" s="195">
        <v>525.6</v>
      </c>
      <c r="AZ55" s="196"/>
      <c r="BA55" s="196"/>
      <c r="BB55" s="195"/>
      <c r="BC55" s="195"/>
      <c r="BD55" s="195">
        <v>525.6</v>
      </c>
      <c r="BE55" s="195">
        <v>525.6</v>
      </c>
      <c r="BF55" s="195"/>
      <c r="BG55" s="195"/>
      <c r="BH55" s="195"/>
      <c r="BI55" s="195"/>
      <c r="BJ55" s="195"/>
      <c r="BK55" s="195"/>
      <c r="BL55" s="195">
        <v>525.6</v>
      </c>
      <c r="BM55" s="196"/>
      <c r="BN55" s="196"/>
      <c r="BO55" s="195"/>
      <c r="BP55" s="195"/>
      <c r="BQ55" s="195">
        <v>525.6</v>
      </c>
      <c r="BR55" s="195">
        <v>525.6</v>
      </c>
      <c r="BS55" s="195"/>
      <c r="BT55" s="195"/>
      <c r="BU55" s="195"/>
      <c r="BV55" s="195"/>
      <c r="BW55" s="195"/>
      <c r="BX55" s="195"/>
      <c r="BY55" s="195">
        <v>525.6</v>
      </c>
      <c r="BZ55" s="196"/>
      <c r="CA55" s="196"/>
      <c r="CB55" s="195"/>
      <c r="CC55" s="195"/>
      <c r="CD55" s="195">
        <v>525.6</v>
      </c>
      <c r="CE55" s="195">
        <v>525.6</v>
      </c>
      <c r="CF55" s="195"/>
      <c r="CG55" s="195"/>
      <c r="CH55" s="195"/>
      <c r="CI55" s="195"/>
      <c r="CJ55" s="195"/>
      <c r="CK55" s="195"/>
    </row>
    <row r="56" spans="1:89" s="128" customFormat="1" ht="12">
      <c r="A56" s="177"/>
      <c r="B56" s="183" t="s">
        <v>418</v>
      </c>
      <c r="C56" s="179" t="s">
        <v>398</v>
      </c>
      <c r="D56" s="180"/>
      <c r="E56" s="181">
        <v>4825</v>
      </c>
      <c r="F56" s="182">
        <v>12060</v>
      </c>
      <c r="G56" s="184">
        <v>965</v>
      </c>
      <c r="H56" s="184">
        <v>965</v>
      </c>
      <c r="I56" s="184">
        <v>965</v>
      </c>
      <c r="J56" s="184">
        <v>965</v>
      </c>
      <c r="K56" s="184">
        <v>965</v>
      </c>
      <c r="L56" s="195">
        <v>4825</v>
      </c>
      <c r="M56" s="196"/>
      <c r="N56" s="196"/>
      <c r="O56" s="195"/>
      <c r="P56" s="195"/>
      <c r="Q56" s="195">
        <v>4825</v>
      </c>
      <c r="R56" s="195">
        <v>4825</v>
      </c>
      <c r="S56" s="195"/>
      <c r="T56" s="195"/>
      <c r="U56" s="195"/>
      <c r="V56" s="195"/>
      <c r="W56" s="195"/>
      <c r="X56" s="195"/>
      <c r="Y56" s="195">
        <v>965</v>
      </c>
      <c r="Z56" s="196"/>
      <c r="AA56" s="196"/>
      <c r="AB56" s="195"/>
      <c r="AC56" s="195"/>
      <c r="AD56" s="195">
        <v>965</v>
      </c>
      <c r="AE56" s="195">
        <v>965</v>
      </c>
      <c r="AF56" s="195"/>
      <c r="AG56" s="195"/>
      <c r="AH56" s="195"/>
      <c r="AI56" s="195"/>
      <c r="AJ56" s="195"/>
      <c r="AK56" s="195"/>
      <c r="AL56" s="195">
        <v>965</v>
      </c>
      <c r="AM56" s="195"/>
      <c r="AN56" s="196"/>
      <c r="AO56" s="195"/>
      <c r="AP56" s="195"/>
      <c r="AQ56" s="195">
        <v>965</v>
      </c>
      <c r="AR56" s="195">
        <v>965</v>
      </c>
      <c r="AS56" s="195"/>
      <c r="AT56" s="195"/>
      <c r="AU56" s="195"/>
      <c r="AV56" s="195"/>
      <c r="AW56" s="195"/>
      <c r="AX56" s="195"/>
      <c r="AY56" s="195">
        <v>965</v>
      </c>
      <c r="AZ56" s="196"/>
      <c r="BA56" s="196"/>
      <c r="BB56" s="195"/>
      <c r="BC56" s="195"/>
      <c r="BD56" s="195">
        <v>965</v>
      </c>
      <c r="BE56" s="195">
        <v>965</v>
      </c>
      <c r="BF56" s="195"/>
      <c r="BG56" s="195"/>
      <c r="BH56" s="195"/>
      <c r="BI56" s="195"/>
      <c r="BJ56" s="195"/>
      <c r="BK56" s="195"/>
      <c r="BL56" s="195">
        <v>965</v>
      </c>
      <c r="BM56" s="196"/>
      <c r="BN56" s="196"/>
      <c r="BO56" s="195"/>
      <c r="BP56" s="195"/>
      <c r="BQ56" s="195">
        <v>965</v>
      </c>
      <c r="BR56" s="195">
        <v>965</v>
      </c>
      <c r="BS56" s="195"/>
      <c r="BT56" s="195"/>
      <c r="BU56" s="195"/>
      <c r="BV56" s="195"/>
      <c r="BW56" s="195"/>
      <c r="BX56" s="195"/>
      <c r="BY56" s="195">
        <v>965</v>
      </c>
      <c r="BZ56" s="196"/>
      <c r="CA56" s="196"/>
      <c r="CB56" s="195"/>
      <c r="CC56" s="195"/>
      <c r="CD56" s="195">
        <v>965</v>
      </c>
      <c r="CE56" s="195">
        <v>965</v>
      </c>
      <c r="CF56" s="195"/>
      <c r="CG56" s="195"/>
      <c r="CH56" s="195"/>
      <c r="CI56" s="195"/>
      <c r="CJ56" s="195"/>
      <c r="CK56" s="195"/>
    </row>
    <row r="57" spans="1:89" s="128" customFormat="1" ht="12">
      <c r="A57" s="177"/>
      <c r="B57" s="183" t="s">
        <v>419</v>
      </c>
      <c r="C57" s="179" t="s">
        <v>398</v>
      </c>
      <c r="D57" s="180"/>
      <c r="E57" s="181">
        <v>2854</v>
      </c>
      <c r="F57" s="182">
        <v>7500</v>
      </c>
      <c r="G57" s="184">
        <v>570.8</v>
      </c>
      <c r="H57" s="184">
        <v>570.8</v>
      </c>
      <c r="I57" s="184">
        <v>570.8</v>
      </c>
      <c r="J57" s="184">
        <v>570.8</v>
      </c>
      <c r="K57" s="184">
        <v>570.8</v>
      </c>
      <c r="L57" s="195">
        <v>2854</v>
      </c>
      <c r="M57" s="196"/>
      <c r="N57" s="196"/>
      <c r="O57" s="195"/>
      <c r="P57" s="195"/>
      <c r="Q57" s="195">
        <v>2854</v>
      </c>
      <c r="R57" s="195">
        <v>2854</v>
      </c>
      <c r="S57" s="195"/>
      <c r="T57" s="195"/>
      <c r="U57" s="195"/>
      <c r="V57" s="195"/>
      <c r="W57" s="195"/>
      <c r="X57" s="195"/>
      <c r="Y57" s="195">
        <v>570.8</v>
      </c>
      <c r="Z57" s="196"/>
      <c r="AA57" s="196"/>
      <c r="AB57" s="195"/>
      <c r="AC57" s="195"/>
      <c r="AD57" s="195">
        <v>570.8</v>
      </c>
      <c r="AE57" s="195">
        <v>570.8</v>
      </c>
      <c r="AF57" s="195"/>
      <c r="AG57" s="195"/>
      <c r="AH57" s="195"/>
      <c r="AI57" s="195"/>
      <c r="AJ57" s="195"/>
      <c r="AK57" s="195"/>
      <c r="AL57" s="195">
        <v>570.8</v>
      </c>
      <c r="AM57" s="195"/>
      <c r="AN57" s="196"/>
      <c r="AO57" s="195"/>
      <c r="AP57" s="195"/>
      <c r="AQ57" s="195">
        <v>570.8</v>
      </c>
      <c r="AR57" s="195">
        <v>570.8</v>
      </c>
      <c r="AS57" s="195"/>
      <c r="AT57" s="195"/>
      <c r="AU57" s="195"/>
      <c r="AV57" s="195"/>
      <c r="AW57" s="195"/>
      <c r="AX57" s="195"/>
      <c r="AY57" s="195">
        <v>570.8</v>
      </c>
      <c r="AZ57" s="196"/>
      <c r="BA57" s="196"/>
      <c r="BB57" s="195"/>
      <c r="BC57" s="195"/>
      <c r="BD57" s="195">
        <v>570.8</v>
      </c>
      <c r="BE57" s="195">
        <v>570.8</v>
      </c>
      <c r="BF57" s="195"/>
      <c r="BG57" s="195"/>
      <c r="BH57" s="195"/>
      <c r="BI57" s="195"/>
      <c r="BJ57" s="195"/>
      <c r="BK57" s="195"/>
      <c r="BL57" s="195">
        <v>570.8</v>
      </c>
      <c r="BM57" s="196"/>
      <c r="BN57" s="196"/>
      <c r="BO57" s="195"/>
      <c r="BP57" s="195"/>
      <c r="BQ57" s="195">
        <v>570.8</v>
      </c>
      <c r="BR57" s="195">
        <v>570.8</v>
      </c>
      <c r="BS57" s="195"/>
      <c r="BT57" s="195"/>
      <c r="BU57" s="195"/>
      <c r="BV57" s="195"/>
      <c r="BW57" s="195"/>
      <c r="BX57" s="195"/>
      <c r="BY57" s="195">
        <v>570.8</v>
      </c>
      <c r="BZ57" s="196"/>
      <c r="CA57" s="196"/>
      <c r="CB57" s="195"/>
      <c r="CC57" s="195"/>
      <c r="CD57" s="195">
        <v>570.8</v>
      </c>
      <c r="CE57" s="195">
        <v>570.8</v>
      </c>
      <c r="CF57" s="195"/>
      <c r="CG57" s="195"/>
      <c r="CH57" s="195"/>
      <c r="CI57" s="195"/>
      <c r="CJ57" s="195"/>
      <c r="CK57" s="195"/>
    </row>
    <row r="58" spans="1:89" s="128" customFormat="1" ht="12">
      <c r="A58" s="177"/>
      <c r="B58" s="183" t="s">
        <v>420</v>
      </c>
      <c r="C58" s="182" t="s">
        <v>398</v>
      </c>
      <c r="D58" s="180"/>
      <c r="E58" s="181">
        <v>875</v>
      </c>
      <c r="F58" s="182">
        <v>3840</v>
      </c>
      <c r="G58" s="184">
        <v>175</v>
      </c>
      <c r="H58" s="184">
        <v>175</v>
      </c>
      <c r="I58" s="184">
        <v>175</v>
      </c>
      <c r="J58" s="184">
        <v>175</v>
      </c>
      <c r="K58" s="184">
        <v>175</v>
      </c>
      <c r="L58" s="195">
        <v>875</v>
      </c>
      <c r="M58" s="196"/>
      <c r="N58" s="196"/>
      <c r="O58" s="195"/>
      <c r="P58" s="195"/>
      <c r="Q58" s="195">
        <v>875</v>
      </c>
      <c r="R58" s="195">
        <v>875</v>
      </c>
      <c r="S58" s="195"/>
      <c r="T58" s="195"/>
      <c r="U58" s="195"/>
      <c r="V58" s="195"/>
      <c r="W58" s="195"/>
      <c r="X58" s="195"/>
      <c r="Y58" s="195">
        <v>175</v>
      </c>
      <c r="Z58" s="196"/>
      <c r="AA58" s="196"/>
      <c r="AB58" s="195"/>
      <c r="AC58" s="195"/>
      <c r="AD58" s="195">
        <v>175</v>
      </c>
      <c r="AE58" s="195">
        <v>175</v>
      </c>
      <c r="AF58" s="195"/>
      <c r="AG58" s="195"/>
      <c r="AH58" s="195"/>
      <c r="AI58" s="195"/>
      <c r="AJ58" s="195"/>
      <c r="AK58" s="195"/>
      <c r="AL58" s="195">
        <v>175</v>
      </c>
      <c r="AM58" s="195"/>
      <c r="AN58" s="196"/>
      <c r="AO58" s="195"/>
      <c r="AP58" s="195"/>
      <c r="AQ58" s="195">
        <v>175</v>
      </c>
      <c r="AR58" s="195">
        <v>175</v>
      </c>
      <c r="AS58" s="195"/>
      <c r="AT58" s="195"/>
      <c r="AU58" s="195"/>
      <c r="AV58" s="195"/>
      <c r="AW58" s="195"/>
      <c r="AX58" s="195"/>
      <c r="AY58" s="195">
        <v>175</v>
      </c>
      <c r="AZ58" s="196"/>
      <c r="BA58" s="196"/>
      <c r="BB58" s="195"/>
      <c r="BC58" s="195"/>
      <c r="BD58" s="195">
        <v>175</v>
      </c>
      <c r="BE58" s="195">
        <v>175</v>
      </c>
      <c r="BF58" s="195"/>
      <c r="BG58" s="195"/>
      <c r="BH58" s="195"/>
      <c r="BI58" s="195"/>
      <c r="BJ58" s="195"/>
      <c r="BK58" s="195"/>
      <c r="BL58" s="195">
        <v>175</v>
      </c>
      <c r="BM58" s="196"/>
      <c r="BN58" s="196"/>
      <c r="BO58" s="195"/>
      <c r="BP58" s="195"/>
      <c r="BQ58" s="195">
        <v>175</v>
      </c>
      <c r="BR58" s="195">
        <v>175</v>
      </c>
      <c r="BS58" s="195"/>
      <c r="BT58" s="195"/>
      <c r="BU58" s="195"/>
      <c r="BV58" s="195"/>
      <c r="BW58" s="195"/>
      <c r="BX58" s="195"/>
      <c r="BY58" s="195">
        <v>175</v>
      </c>
      <c r="BZ58" s="196"/>
      <c r="CA58" s="196"/>
      <c r="CB58" s="195"/>
      <c r="CC58" s="195"/>
      <c r="CD58" s="195">
        <v>175</v>
      </c>
      <c r="CE58" s="195">
        <v>175</v>
      </c>
      <c r="CF58" s="195"/>
      <c r="CG58" s="195"/>
      <c r="CH58" s="195"/>
      <c r="CI58" s="195"/>
      <c r="CJ58" s="195"/>
      <c r="CK58" s="195"/>
    </row>
    <row r="59" spans="1:89" s="125" customFormat="1" ht="12">
      <c r="A59" s="125" t="s">
        <v>389</v>
      </c>
      <c r="B59" s="158" t="s">
        <v>421</v>
      </c>
      <c r="C59" s="159" t="s">
        <v>398</v>
      </c>
      <c r="D59" s="160">
        <v>0.4</v>
      </c>
      <c r="E59" s="164">
        <v>8000</v>
      </c>
      <c r="F59" s="164">
        <v>20000</v>
      </c>
      <c r="G59" s="164">
        <v>5000</v>
      </c>
      <c r="H59" s="164">
        <v>5000</v>
      </c>
      <c r="I59" s="164">
        <v>5000</v>
      </c>
      <c r="J59" s="164">
        <v>5000</v>
      </c>
      <c r="K59" s="164"/>
      <c r="L59" s="160">
        <v>6400</v>
      </c>
      <c r="M59" s="160">
        <v>6400</v>
      </c>
      <c r="N59" s="160">
        <v>6400</v>
      </c>
      <c r="O59" s="160"/>
      <c r="P59" s="160"/>
      <c r="Q59" s="160"/>
      <c r="R59" s="160"/>
      <c r="S59" s="160"/>
      <c r="T59" s="160"/>
      <c r="U59" s="160">
        <v>1600</v>
      </c>
      <c r="V59" s="160"/>
      <c r="W59" s="160"/>
      <c r="X59" s="160">
        <v>1600</v>
      </c>
      <c r="Y59" s="160">
        <v>1600</v>
      </c>
      <c r="Z59" s="160">
        <v>1600</v>
      </c>
      <c r="AA59" s="160">
        <v>1600</v>
      </c>
      <c r="AB59" s="160"/>
      <c r="AC59" s="160"/>
      <c r="AD59" s="160"/>
      <c r="AE59" s="160"/>
      <c r="AF59" s="160"/>
      <c r="AG59" s="160"/>
      <c r="AH59" s="160">
        <v>400</v>
      </c>
      <c r="AI59" s="160"/>
      <c r="AJ59" s="160"/>
      <c r="AK59" s="160">
        <v>400</v>
      </c>
      <c r="AL59" s="160">
        <v>1600</v>
      </c>
      <c r="AM59" s="160">
        <v>1600</v>
      </c>
      <c r="AN59" s="160">
        <v>1600</v>
      </c>
      <c r="AO59" s="160"/>
      <c r="AP59" s="160"/>
      <c r="AQ59" s="160"/>
      <c r="AR59" s="160"/>
      <c r="AS59" s="160"/>
      <c r="AT59" s="160"/>
      <c r="AU59" s="160">
        <v>400</v>
      </c>
      <c r="AV59" s="160"/>
      <c r="AW59" s="160"/>
      <c r="AX59" s="160">
        <v>400</v>
      </c>
      <c r="AY59" s="160">
        <v>1600</v>
      </c>
      <c r="AZ59" s="160">
        <v>1600</v>
      </c>
      <c r="BA59" s="160">
        <v>1600</v>
      </c>
      <c r="BB59" s="160"/>
      <c r="BC59" s="160"/>
      <c r="BD59" s="160"/>
      <c r="BE59" s="160"/>
      <c r="BF59" s="160"/>
      <c r="BG59" s="160"/>
      <c r="BH59" s="160">
        <v>400</v>
      </c>
      <c r="BI59" s="160"/>
      <c r="BJ59" s="160"/>
      <c r="BK59" s="160">
        <v>400</v>
      </c>
      <c r="BL59" s="160">
        <v>1600</v>
      </c>
      <c r="BM59" s="160">
        <v>1600</v>
      </c>
      <c r="BN59" s="160">
        <v>1600</v>
      </c>
      <c r="BO59" s="160"/>
      <c r="BP59" s="160"/>
      <c r="BQ59" s="160"/>
      <c r="BR59" s="160"/>
      <c r="BS59" s="160"/>
      <c r="BT59" s="160"/>
      <c r="BU59" s="160">
        <v>400</v>
      </c>
      <c r="BV59" s="160"/>
      <c r="BW59" s="160"/>
      <c r="BX59" s="160">
        <v>400</v>
      </c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</row>
    <row r="60" spans="1:89" s="124" customFormat="1" ht="12">
      <c r="A60" s="192"/>
      <c r="B60" s="171" t="s">
        <v>422</v>
      </c>
      <c r="C60" s="149"/>
      <c r="D60" s="172"/>
      <c r="E60" s="173">
        <f>SUM(E61:E67)</f>
        <v>2219.2</v>
      </c>
      <c r="F60" s="174"/>
      <c r="G60" s="174"/>
      <c r="H60" s="174"/>
      <c r="I60" s="174"/>
      <c r="J60" s="174"/>
      <c r="K60" s="174"/>
      <c r="L60" s="172">
        <f aca="true" t="shared" si="10" ref="L60:BQ60">SUM(L61:L67)</f>
        <v>2219.2</v>
      </c>
      <c r="M60" s="172">
        <f t="shared" si="10"/>
        <v>0</v>
      </c>
      <c r="N60" s="172">
        <f t="shared" si="10"/>
        <v>0</v>
      </c>
      <c r="O60" s="172">
        <f t="shared" si="10"/>
        <v>0</v>
      </c>
      <c r="P60" s="172">
        <f t="shared" si="10"/>
        <v>0</v>
      </c>
      <c r="Q60" s="172">
        <f t="shared" si="10"/>
        <v>2219.2</v>
      </c>
      <c r="R60" s="172">
        <f t="shared" si="10"/>
        <v>1819.2</v>
      </c>
      <c r="S60" s="172">
        <f t="shared" si="10"/>
        <v>0</v>
      </c>
      <c r="T60" s="172">
        <f t="shared" si="10"/>
        <v>400</v>
      </c>
      <c r="U60" s="172">
        <f t="shared" si="10"/>
        <v>0</v>
      </c>
      <c r="V60" s="172">
        <f t="shared" si="10"/>
        <v>0</v>
      </c>
      <c r="W60" s="172">
        <f t="shared" si="10"/>
        <v>0</v>
      </c>
      <c r="X60" s="172">
        <f t="shared" si="10"/>
        <v>0</v>
      </c>
      <c r="Y60" s="172">
        <f t="shared" si="10"/>
        <v>527</v>
      </c>
      <c r="Z60" s="172">
        <f t="shared" si="10"/>
        <v>0</v>
      </c>
      <c r="AA60" s="172">
        <f t="shared" si="10"/>
        <v>0</v>
      </c>
      <c r="AB60" s="172">
        <f t="shared" si="10"/>
        <v>0</v>
      </c>
      <c r="AC60" s="172">
        <f t="shared" si="10"/>
        <v>0</v>
      </c>
      <c r="AD60" s="172">
        <f t="shared" si="10"/>
        <v>527</v>
      </c>
      <c r="AE60" s="172">
        <f t="shared" si="10"/>
        <v>407</v>
      </c>
      <c r="AF60" s="172">
        <f t="shared" si="10"/>
        <v>0</v>
      </c>
      <c r="AG60" s="172">
        <f t="shared" si="10"/>
        <v>120</v>
      </c>
      <c r="AH60" s="172">
        <f t="shared" si="10"/>
        <v>0</v>
      </c>
      <c r="AI60" s="172">
        <f t="shared" si="10"/>
        <v>0</v>
      </c>
      <c r="AJ60" s="172">
        <f t="shared" si="10"/>
        <v>0</v>
      </c>
      <c r="AK60" s="172">
        <f t="shared" si="10"/>
        <v>0</v>
      </c>
      <c r="AL60" s="172">
        <f t="shared" si="10"/>
        <v>479.3</v>
      </c>
      <c r="AM60" s="172">
        <f t="shared" si="10"/>
        <v>0</v>
      </c>
      <c r="AN60" s="172">
        <f t="shared" si="10"/>
        <v>0</v>
      </c>
      <c r="AO60" s="172">
        <f t="shared" si="10"/>
        <v>0</v>
      </c>
      <c r="AP60" s="172">
        <f t="shared" si="10"/>
        <v>0</v>
      </c>
      <c r="AQ60" s="172">
        <f t="shared" si="10"/>
        <v>479.3</v>
      </c>
      <c r="AR60" s="172">
        <f t="shared" si="10"/>
        <v>399.3</v>
      </c>
      <c r="AS60" s="172">
        <f t="shared" si="10"/>
        <v>0</v>
      </c>
      <c r="AT60" s="172">
        <f t="shared" si="10"/>
        <v>80</v>
      </c>
      <c r="AU60" s="172">
        <f t="shared" si="10"/>
        <v>0</v>
      </c>
      <c r="AV60" s="172">
        <f t="shared" si="10"/>
        <v>0</v>
      </c>
      <c r="AW60" s="172">
        <f t="shared" si="10"/>
        <v>0</v>
      </c>
      <c r="AX60" s="172">
        <f t="shared" si="10"/>
        <v>0</v>
      </c>
      <c r="AY60" s="172">
        <f t="shared" si="10"/>
        <v>479.3</v>
      </c>
      <c r="AZ60" s="172">
        <f t="shared" si="10"/>
        <v>0</v>
      </c>
      <c r="BA60" s="172">
        <f t="shared" si="10"/>
        <v>0</v>
      </c>
      <c r="BB60" s="172">
        <f t="shared" si="10"/>
        <v>0</v>
      </c>
      <c r="BC60" s="172">
        <f t="shared" si="10"/>
        <v>0</v>
      </c>
      <c r="BD60" s="172">
        <f t="shared" si="10"/>
        <v>479.3</v>
      </c>
      <c r="BE60" s="172">
        <f t="shared" si="10"/>
        <v>399.3</v>
      </c>
      <c r="BF60" s="172">
        <f t="shared" si="10"/>
        <v>0</v>
      </c>
      <c r="BG60" s="172">
        <f t="shared" si="10"/>
        <v>80</v>
      </c>
      <c r="BH60" s="172">
        <f t="shared" si="10"/>
        <v>0</v>
      </c>
      <c r="BI60" s="172">
        <f t="shared" si="10"/>
        <v>0</v>
      </c>
      <c r="BJ60" s="172">
        <f t="shared" si="10"/>
        <v>0</v>
      </c>
      <c r="BK60" s="172">
        <f t="shared" si="10"/>
        <v>0</v>
      </c>
      <c r="BL60" s="172">
        <f t="shared" si="10"/>
        <v>479.3</v>
      </c>
      <c r="BM60" s="172">
        <f t="shared" si="10"/>
        <v>0</v>
      </c>
      <c r="BN60" s="172">
        <f t="shared" si="10"/>
        <v>0</v>
      </c>
      <c r="BO60" s="172">
        <f t="shared" si="10"/>
        <v>0</v>
      </c>
      <c r="BP60" s="172">
        <f t="shared" si="10"/>
        <v>0</v>
      </c>
      <c r="BQ60" s="172">
        <f t="shared" si="10"/>
        <v>479.3</v>
      </c>
      <c r="BR60" s="172">
        <f aca="true" t="shared" si="11" ref="BR60:CK60">SUM(BR61:BR67)</f>
        <v>399.3</v>
      </c>
      <c r="BS60" s="172">
        <f t="shared" si="11"/>
        <v>0</v>
      </c>
      <c r="BT60" s="172">
        <f t="shared" si="11"/>
        <v>80</v>
      </c>
      <c r="BU60" s="172">
        <f t="shared" si="11"/>
        <v>0</v>
      </c>
      <c r="BV60" s="172">
        <f t="shared" si="11"/>
        <v>0</v>
      </c>
      <c r="BW60" s="172">
        <f t="shared" si="11"/>
        <v>0</v>
      </c>
      <c r="BX60" s="172">
        <f t="shared" si="11"/>
        <v>0</v>
      </c>
      <c r="BY60" s="172">
        <f t="shared" si="11"/>
        <v>254.3</v>
      </c>
      <c r="BZ60" s="172">
        <f t="shared" si="11"/>
        <v>0</v>
      </c>
      <c r="CA60" s="172">
        <f t="shared" si="11"/>
        <v>0</v>
      </c>
      <c r="CB60" s="172">
        <f t="shared" si="11"/>
        <v>0</v>
      </c>
      <c r="CC60" s="172">
        <f t="shared" si="11"/>
        <v>0</v>
      </c>
      <c r="CD60" s="172">
        <f t="shared" si="11"/>
        <v>254.3</v>
      </c>
      <c r="CE60" s="172">
        <f t="shared" si="11"/>
        <v>214.3</v>
      </c>
      <c r="CF60" s="172">
        <f t="shared" si="11"/>
        <v>0</v>
      </c>
      <c r="CG60" s="172">
        <f t="shared" si="11"/>
        <v>40</v>
      </c>
      <c r="CH60" s="172">
        <f t="shared" si="11"/>
        <v>0</v>
      </c>
      <c r="CI60" s="172">
        <f t="shared" si="11"/>
        <v>0</v>
      </c>
      <c r="CJ60" s="172">
        <f t="shared" si="11"/>
        <v>0</v>
      </c>
      <c r="CK60" s="172">
        <f t="shared" si="11"/>
        <v>0</v>
      </c>
    </row>
    <row r="61" spans="1:89" s="126" customFormat="1" ht="12">
      <c r="A61" s="192"/>
      <c r="B61" s="158" t="s">
        <v>423</v>
      </c>
      <c r="C61" s="159"/>
      <c r="D61" s="160"/>
      <c r="E61" s="164"/>
      <c r="F61" s="164"/>
      <c r="G61" s="164"/>
      <c r="H61" s="164"/>
      <c r="I61" s="164"/>
      <c r="J61" s="164"/>
      <c r="K61" s="164"/>
      <c r="L61" s="160"/>
      <c r="M61" s="160"/>
      <c r="N61" s="160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60"/>
      <c r="Z61" s="160"/>
      <c r="AA61" s="160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60"/>
      <c r="AM61" s="160"/>
      <c r="AN61" s="160"/>
      <c r="AO61" s="172"/>
      <c r="AP61" s="200"/>
      <c r="AQ61" s="172"/>
      <c r="AR61" s="172"/>
      <c r="AS61" s="172"/>
      <c r="AT61" s="172"/>
      <c r="AU61" s="150"/>
      <c r="AV61" s="150"/>
      <c r="AW61" s="150"/>
      <c r="AX61" s="150"/>
      <c r="AY61" s="160"/>
      <c r="AZ61" s="160"/>
      <c r="BA61" s="16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60"/>
      <c r="BM61" s="160"/>
      <c r="BN61" s="160"/>
      <c r="BO61" s="202"/>
      <c r="BP61" s="172"/>
      <c r="BQ61" s="172"/>
      <c r="BR61" s="172"/>
      <c r="BS61" s="172"/>
      <c r="BT61" s="172"/>
      <c r="BU61" s="172"/>
      <c r="BV61" s="172"/>
      <c r="BW61" s="172"/>
      <c r="BX61" s="172"/>
      <c r="BY61" s="160"/>
      <c r="BZ61" s="160"/>
      <c r="CA61" s="160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</row>
    <row r="62" spans="1:89" s="126" customFormat="1" ht="12">
      <c r="A62" s="192"/>
      <c r="B62" s="158" t="s">
        <v>424</v>
      </c>
      <c r="C62" s="159" t="s">
        <v>15</v>
      </c>
      <c r="D62" s="164">
        <v>20</v>
      </c>
      <c r="E62" s="164">
        <v>200</v>
      </c>
      <c r="F62" s="164">
        <v>10</v>
      </c>
      <c r="G62" s="164">
        <v>3</v>
      </c>
      <c r="H62" s="164">
        <v>2</v>
      </c>
      <c r="I62" s="164">
        <v>2</v>
      </c>
      <c r="J62" s="164">
        <v>2</v>
      </c>
      <c r="K62" s="164">
        <v>1</v>
      </c>
      <c r="L62" s="160">
        <v>200</v>
      </c>
      <c r="M62" s="160"/>
      <c r="N62" s="160"/>
      <c r="O62" s="172"/>
      <c r="P62" s="172"/>
      <c r="Q62" s="160">
        <v>200</v>
      </c>
      <c r="R62" s="172">
        <v>120</v>
      </c>
      <c r="S62" s="172"/>
      <c r="T62" s="172">
        <v>80</v>
      </c>
      <c r="U62" s="172"/>
      <c r="V62" s="172"/>
      <c r="W62" s="172"/>
      <c r="X62" s="172"/>
      <c r="Y62" s="160">
        <v>60</v>
      </c>
      <c r="Z62" s="160"/>
      <c r="AA62" s="160"/>
      <c r="AB62" s="172"/>
      <c r="AC62" s="172"/>
      <c r="AD62" s="172">
        <f>Y62</f>
        <v>60</v>
      </c>
      <c r="AE62" s="172">
        <f>Y62*0.6</f>
        <v>36</v>
      </c>
      <c r="AF62" s="172"/>
      <c r="AG62" s="172">
        <f>Y62*0.4</f>
        <v>24</v>
      </c>
      <c r="AH62" s="172"/>
      <c r="AI62" s="172"/>
      <c r="AJ62" s="172"/>
      <c r="AK62" s="172"/>
      <c r="AL62" s="172">
        <v>40</v>
      </c>
      <c r="AM62" s="160"/>
      <c r="AN62" s="160"/>
      <c r="AO62" s="172"/>
      <c r="AP62" s="200"/>
      <c r="AQ62" s="172">
        <f>AL62</f>
        <v>40</v>
      </c>
      <c r="AR62" s="172">
        <f>AL62*0.6</f>
        <v>24</v>
      </c>
      <c r="AS62" s="172"/>
      <c r="AT62" s="172">
        <f>AL62*0.4</f>
        <v>16</v>
      </c>
      <c r="AU62" s="150"/>
      <c r="AV62" s="150"/>
      <c r="AW62" s="150"/>
      <c r="AX62" s="150"/>
      <c r="AY62" s="172">
        <v>40</v>
      </c>
      <c r="AZ62" s="160"/>
      <c r="BA62" s="160"/>
      <c r="BB62" s="150"/>
      <c r="BC62" s="150"/>
      <c r="BD62" s="172">
        <f>AY62</f>
        <v>40</v>
      </c>
      <c r="BE62" s="172">
        <f>AY62*0.6</f>
        <v>24</v>
      </c>
      <c r="BF62" s="172"/>
      <c r="BG62" s="172">
        <f>AY62*0.4</f>
        <v>16</v>
      </c>
      <c r="BH62" s="150"/>
      <c r="BI62" s="150"/>
      <c r="BJ62" s="150"/>
      <c r="BK62" s="150"/>
      <c r="BL62" s="172">
        <v>40</v>
      </c>
      <c r="BM62" s="160"/>
      <c r="BN62" s="160"/>
      <c r="BO62" s="202"/>
      <c r="BP62" s="172"/>
      <c r="BQ62" s="172">
        <f>BL62</f>
        <v>40</v>
      </c>
      <c r="BR62" s="172">
        <f>BL62*0.6</f>
        <v>24</v>
      </c>
      <c r="BS62" s="172"/>
      <c r="BT62" s="172">
        <f>BL62*0.4</f>
        <v>16</v>
      </c>
      <c r="BU62" s="172"/>
      <c r="BV62" s="172"/>
      <c r="BW62" s="172"/>
      <c r="BX62" s="172"/>
      <c r="BY62" s="172">
        <v>20</v>
      </c>
      <c r="BZ62" s="160"/>
      <c r="CA62" s="160"/>
      <c r="CB62" s="172"/>
      <c r="CC62" s="172"/>
      <c r="CD62" s="172">
        <f>BY62</f>
        <v>20</v>
      </c>
      <c r="CE62" s="172">
        <f>BY62*0.6</f>
        <v>12</v>
      </c>
      <c r="CF62" s="172"/>
      <c r="CG62" s="172">
        <f>BY62*0.4</f>
        <v>8</v>
      </c>
      <c r="CH62" s="172"/>
      <c r="CI62" s="172"/>
      <c r="CJ62" s="172"/>
      <c r="CK62" s="172"/>
    </row>
    <row r="63" spans="1:89" s="126" customFormat="1" ht="12">
      <c r="A63" s="192"/>
      <c r="B63" s="158" t="s">
        <v>425</v>
      </c>
      <c r="C63" s="159" t="s">
        <v>15</v>
      </c>
      <c r="D63" s="164"/>
      <c r="E63" s="164">
        <v>209.2</v>
      </c>
      <c r="F63" s="164">
        <v>73</v>
      </c>
      <c r="G63" s="164"/>
      <c r="H63" s="164">
        <v>19</v>
      </c>
      <c r="I63" s="164">
        <v>18</v>
      </c>
      <c r="J63" s="164">
        <v>18</v>
      </c>
      <c r="K63" s="164">
        <v>18</v>
      </c>
      <c r="L63" s="160">
        <v>209.2</v>
      </c>
      <c r="M63" s="160"/>
      <c r="N63" s="160"/>
      <c r="O63" s="172"/>
      <c r="P63" s="172"/>
      <c r="Q63" s="160">
        <v>209.2</v>
      </c>
      <c r="R63" s="172">
        <v>209.2</v>
      </c>
      <c r="S63" s="172"/>
      <c r="T63" s="172"/>
      <c r="U63" s="172"/>
      <c r="V63" s="172"/>
      <c r="W63" s="172"/>
      <c r="X63" s="172"/>
      <c r="Y63" s="160"/>
      <c r="Z63" s="160"/>
      <c r="AA63" s="160"/>
      <c r="AB63" s="172"/>
      <c r="AC63" s="172"/>
      <c r="AD63" s="172">
        <f>Y63</f>
        <v>0</v>
      </c>
      <c r="AE63" s="172">
        <f>Y63</f>
        <v>0</v>
      </c>
      <c r="AF63" s="172"/>
      <c r="AG63" s="172"/>
      <c r="AH63" s="172"/>
      <c r="AI63" s="172"/>
      <c r="AJ63" s="172"/>
      <c r="AK63" s="172"/>
      <c r="AL63" s="172">
        <v>52.3</v>
      </c>
      <c r="AM63" s="160"/>
      <c r="AN63" s="160"/>
      <c r="AO63" s="172"/>
      <c r="AP63" s="200"/>
      <c r="AQ63" s="172">
        <f>AL63</f>
        <v>52.3</v>
      </c>
      <c r="AR63" s="172">
        <f>AL63</f>
        <v>52.3</v>
      </c>
      <c r="AS63" s="172"/>
      <c r="AT63" s="172"/>
      <c r="AU63" s="150"/>
      <c r="AV63" s="150"/>
      <c r="AW63" s="150"/>
      <c r="AX63" s="150"/>
      <c r="AY63" s="172">
        <v>52.3</v>
      </c>
      <c r="AZ63" s="160"/>
      <c r="BA63" s="160"/>
      <c r="BB63" s="150"/>
      <c r="BC63" s="150"/>
      <c r="BD63" s="172">
        <f>AY63</f>
        <v>52.3</v>
      </c>
      <c r="BE63" s="172">
        <f>AY63</f>
        <v>52.3</v>
      </c>
      <c r="BF63" s="172"/>
      <c r="BG63" s="172"/>
      <c r="BH63" s="150"/>
      <c r="BI63" s="150"/>
      <c r="BJ63" s="150"/>
      <c r="BK63" s="150"/>
      <c r="BL63" s="172">
        <v>52.3</v>
      </c>
      <c r="BM63" s="160"/>
      <c r="BN63" s="160"/>
      <c r="BO63" s="202"/>
      <c r="BP63" s="172"/>
      <c r="BQ63" s="172">
        <f>BL63</f>
        <v>52.3</v>
      </c>
      <c r="BR63" s="172">
        <f>BL63</f>
        <v>52.3</v>
      </c>
      <c r="BS63" s="172"/>
      <c r="BT63" s="172"/>
      <c r="BU63" s="172"/>
      <c r="BV63" s="172"/>
      <c r="BW63" s="172"/>
      <c r="BX63" s="172"/>
      <c r="BY63" s="172">
        <v>52.3</v>
      </c>
      <c r="BZ63" s="160"/>
      <c r="CA63" s="160"/>
      <c r="CB63" s="172"/>
      <c r="CC63" s="172"/>
      <c r="CD63" s="172">
        <f>BY63</f>
        <v>52.3</v>
      </c>
      <c r="CE63" s="172">
        <f>BY63</f>
        <v>52.3</v>
      </c>
      <c r="CF63" s="172"/>
      <c r="CG63" s="172"/>
      <c r="CH63" s="172"/>
      <c r="CI63" s="172"/>
      <c r="CJ63" s="172"/>
      <c r="CK63" s="172"/>
    </row>
    <row r="64" spans="1:89" s="126" customFormat="1" ht="12">
      <c r="A64" s="192"/>
      <c r="B64" s="158" t="s">
        <v>426</v>
      </c>
      <c r="C64" s="159" t="s">
        <v>15</v>
      </c>
      <c r="D64" s="164"/>
      <c r="E64" s="164">
        <v>800</v>
      </c>
      <c r="F64" s="164">
        <v>10</v>
      </c>
      <c r="G64" s="164">
        <v>3</v>
      </c>
      <c r="H64" s="164">
        <v>2</v>
      </c>
      <c r="I64" s="164">
        <v>2</v>
      </c>
      <c r="J64" s="164">
        <v>2</v>
      </c>
      <c r="K64" s="164">
        <v>1</v>
      </c>
      <c r="L64" s="160">
        <v>800</v>
      </c>
      <c r="M64" s="160"/>
      <c r="N64" s="160"/>
      <c r="O64" s="172"/>
      <c r="P64" s="172"/>
      <c r="Q64" s="160">
        <v>800</v>
      </c>
      <c r="R64" s="172">
        <v>480</v>
      </c>
      <c r="S64" s="172"/>
      <c r="T64" s="172">
        <v>320</v>
      </c>
      <c r="U64" s="172"/>
      <c r="V64" s="172"/>
      <c r="W64" s="172"/>
      <c r="X64" s="172"/>
      <c r="Y64" s="160">
        <v>240</v>
      </c>
      <c r="Z64" s="160"/>
      <c r="AA64" s="160"/>
      <c r="AB64" s="172"/>
      <c r="AC64" s="172"/>
      <c r="AD64" s="172">
        <f>Y64</f>
        <v>240</v>
      </c>
      <c r="AE64" s="172">
        <f>Y64*0.6</f>
        <v>144</v>
      </c>
      <c r="AF64" s="172"/>
      <c r="AG64" s="172">
        <f>Y64*0.4</f>
        <v>96</v>
      </c>
      <c r="AH64" s="172"/>
      <c r="AI64" s="172"/>
      <c r="AJ64" s="172"/>
      <c r="AK64" s="172"/>
      <c r="AL64" s="172">
        <v>160</v>
      </c>
      <c r="AM64" s="160"/>
      <c r="AN64" s="160"/>
      <c r="AO64" s="172"/>
      <c r="AP64" s="200"/>
      <c r="AQ64" s="172">
        <f>AL64</f>
        <v>160</v>
      </c>
      <c r="AR64" s="172">
        <f>AL64*0.6</f>
        <v>96</v>
      </c>
      <c r="AS64" s="172"/>
      <c r="AT64" s="172">
        <f>AL64*0.4</f>
        <v>64</v>
      </c>
      <c r="AU64" s="150"/>
      <c r="AV64" s="150"/>
      <c r="AW64" s="150"/>
      <c r="AX64" s="150"/>
      <c r="AY64" s="172">
        <v>160</v>
      </c>
      <c r="AZ64" s="160"/>
      <c r="BA64" s="160"/>
      <c r="BB64" s="150"/>
      <c r="BC64" s="150"/>
      <c r="BD64" s="172">
        <f>AY64</f>
        <v>160</v>
      </c>
      <c r="BE64" s="172">
        <f>AY64*0.6</f>
        <v>96</v>
      </c>
      <c r="BF64" s="172"/>
      <c r="BG64" s="172">
        <f>AY64*0.4</f>
        <v>64</v>
      </c>
      <c r="BH64" s="150"/>
      <c r="BI64" s="150"/>
      <c r="BJ64" s="150"/>
      <c r="BK64" s="150"/>
      <c r="BL64" s="172">
        <v>160</v>
      </c>
      <c r="BM64" s="160"/>
      <c r="BN64" s="160"/>
      <c r="BO64" s="202"/>
      <c r="BP64" s="172"/>
      <c r="BQ64" s="172">
        <f>BL64</f>
        <v>160</v>
      </c>
      <c r="BR64" s="172">
        <f>BL64*0.6</f>
        <v>96</v>
      </c>
      <c r="BS64" s="172"/>
      <c r="BT64" s="172">
        <f>BL64*0.4</f>
        <v>64</v>
      </c>
      <c r="BU64" s="172"/>
      <c r="BV64" s="172"/>
      <c r="BW64" s="172"/>
      <c r="BX64" s="172"/>
      <c r="BY64" s="172">
        <v>80</v>
      </c>
      <c r="BZ64" s="160"/>
      <c r="CA64" s="160"/>
      <c r="CB64" s="172"/>
      <c r="CC64" s="172"/>
      <c r="CD64" s="172">
        <f>BY64</f>
        <v>80</v>
      </c>
      <c r="CE64" s="172">
        <f>BY64*0.6</f>
        <v>48</v>
      </c>
      <c r="CF64" s="172"/>
      <c r="CG64" s="172">
        <f>BY64*0.4</f>
        <v>32</v>
      </c>
      <c r="CH64" s="172"/>
      <c r="CI64" s="172"/>
      <c r="CJ64" s="172"/>
      <c r="CK64" s="172"/>
    </row>
    <row r="65" spans="1:89" s="126" customFormat="1" ht="12">
      <c r="A65" s="192"/>
      <c r="B65" s="158" t="s">
        <v>427</v>
      </c>
      <c r="C65" s="159"/>
      <c r="D65" s="164"/>
      <c r="E65" s="164"/>
      <c r="F65" s="164"/>
      <c r="G65" s="164"/>
      <c r="H65" s="164"/>
      <c r="I65" s="164"/>
      <c r="J65" s="164"/>
      <c r="K65" s="164"/>
      <c r="L65" s="160"/>
      <c r="M65" s="160"/>
      <c r="N65" s="160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60"/>
      <c r="Z65" s="160"/>
      <c r="AA65" s="160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60"/>
      <c r="AN65" s="160"/>
      <c r="AO65" s="172"/>
      <c r="AP65" s="200"/>
      <c r="AQ65" s="172"/>
      <c r="AR65" s="172"/>
      <c r="AS65" s="172"/>
      <c r="AT65" s="172"/>
      <c r="AU65" s="150"/>
      <c r="AV65" s="150"/>
      <c r="AW65" s="150"/>
      <c r="AX65" s="150"/>
      <c r="AY65" s="172"/>
      <c r="AZ65" s="160"/>
      <c r="BA65" s="160"/>
      <c r="BB65" s="150"/>
      <c r="BC65" s="150"/>
      <c r="BD65" s="172"/>
      <c r="BE65" s="172"/>
      <c r="BF65" s="172"/>
      <c r="BG65" s="172"/>
      <c r="BH65" s="150"/>
      <c r="BI65" s="150"/>
      <c r="BJ65" s="150"/>
      <c r="BK65" s="150"/>
      <c r="BL65" s="172"/>
      <c r="BM65" s="160"/>
      <c r="BN65" s="160"/>
      <c r="BO65" s="20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60"/>
      <c r="CA65" s="160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</row>
    <row r="66" spans="1:89" s="126" customFormat="1" ht="12">
      <c r="A66" s="192"/>
      <c r="B66" s="158" t="s">
        <v>428</v>
      </c>
      <c r="C66" s="159" t="s">
        <v>15</v>
      </c>
      <c r="D66" s="164"/>
      <c r="E66" s="164">
        <v>500</v>
      </c>
      <c r="F66" s="164">
        <v>4</v>
      </c>
      <c r="G66" s="164">
        <v>1</v>
      </c>
      <c r="H66" s="164">
        <v>1</v>
      </c>
      <c r="I66" s="164">
        <v>1</v>
      </c>
      <c r="J66" s="164">
        <v>1</v>
      </c>
      <c r="K66" s="164"/>
      <c r="L66" s="160">
        <v>500</v>
      </c>
      <c r="M66" s="160"/>
      <c r="N66" s="160"/>
      <c r="O66" s="172"/>
      <c r="P66" s="172"/>
      <c r="Q66" s="160">
        <v>500</v>
      </c>
      <c r="R66" s="160">
        <v>500</v>
      </c>
      <c r="S66" s="172"/>
      <c r="T66" s="172"/>
      <c r="U66" s="172"/>
      <c r="V66" s="172"/>
      <c r="W66" s="172"/>
      <c r="X66" s="172"/>
      <c r="Y66" s="160">
        <v>125</v>
      </c>
      <c r="Z66" s="160"/>
      <c r="AA66" s="160"/>
      <c r="AB66" s="172"/>
      <c r="AC66" s="172"/>
      <c r="AD66" s="172">
        <f>Y66</f>
        <v>125</v>
      </c>
      <c r="AE66" s="172">
        <f>Y66</f>
        <v>125</v>
      </c>
      <c r="AF66" s="172"/>
      <c r="AG66" s="172"/>
      <c r="AH66" s="172"/>
      <c r="AI66" s="172"/>
      <c r="AJ66" s="172"/>
      <c r="AK66" s="172"/>
      <c r="AL66" s="172">
        <v>125</v>
      </c>
      <c r="AM66" s="160"/>
      <c r="AN66" s="160"/>
      <c r="AO66" s="172"/>
      <c r="AP66" s="200"/>
      <c r="AQ66" s="172">
        <f>AL66</f>
        <v>125</v>
      </c>
      <c r="AR66" s="172">
        <f>AL66</f>
        <v>125</v>
      </c>
      <c r="AS66" s="172"/>
      <c r="AT66" s="172"/>
      <c r="AU66" s="150"/>
      <c r="AV66" s="150"/>
      <c r="AW66" s="150"/>
      <c r="AX66" s="150"/>
      <c r="AY66" s="172">
        <v>125</v>
      </c>
      <c r="AZ66" s="160"/>
      <c r="BA66" s="160"/>
      <c r="BB66" s="150"/>
      <c r="BC66" s="150"/>
      <c r="BD66" s="172">
        <f>AY66</f>
        <v>125</v>
      </c>
      <c r="BE66" s="172">
        <f>AY66</f>
        <v>125</v>
      </c>
      <c r="BF66" s="172"/>
      <c r="BG66" s="172"/>
      <c r="BH66" s="150"/>
      <c r="BI66" s="150"/>
      <c r="BJ66" s="150"/>
      <c r="BK66" s="150"/>
      <c r="BL66" s="172">
        <v>125</v>
      </c>
      <c r="BM66" s="160"/>
      <c r="BN66" s="160"/>
      <c r="BO66" s="202"/>
      <c r="BP66" s="172"/>
      <c r="BQ66" s="172">
        <f>BL66</f>
        <v>125</v>
      </c>
      <c r="BR66" s="172">
        <f>BL66</f>
        <v>125</v>
      </c>
      <c r="BS66" s="172"/>
      <c r="BT66" s="172"/>
      <c r="BU66" s="172"/>
      <c r="BV66" s="172"/>
      <c r="BW66" s="172"/>
      <c r="BX66" s="172"/>
      <c r="BY66" s="172"/>
      <c r="BZ66" s="160"/>
      <c r="CA66" s="160"/>
      <c r="CB66" s="172"/>
      <c r="CC66" s="172"/>
      <c r="CD66" s="172">
        <f>BY66</f>
        <v>0</v>
      </c>
      <c r="CE66" s="172">
        <f>BY66</f>
        <v>0</v>
      </c>
      <c r="CF66" s="172"/>
      <c r="CG66" s="172"/>
      <c r="CH66" s="172"/>
      <c r="CI66" s="172"/>
      <c r="CJ66" s="172"/>
      <c r="CK66" s="172"/>
    </row>
    <row r="67" spans="1:89" s="126" customFormat="1" ht="12">
      <c r="A67" s="192"/>
      <c r="B67" s="158" t="s">
        <v>429</v>
      </c>
      <c r="C67" s="159" t="s">
        <v>15</v>
      </c>
      <c r="D67" s="164"/>
      <c r="E67" s="164">
        <v>510</v>
      </c>
      <c r="F67" s="164">
        <v>170</v>
      </c>
      <c r="G67" s="164">
        <v>43</v>
      </c>
      <c r="H67" s="164">
        <v>43</v>
      </c>
      <c r="I67" s="164">
        <v>42</v>
      </c>
      <c r="J67" s="164">
        <v>42</v>
      </c>
      <c r="K67" s="164"/>
      <c r="L67" s="160">
        <v>510</v>
      </c>
      <c r="M67" s="160"/>
      <c r="N67" s="160"/>
      <c r="O67" s="172"/>
      <c r="P67" s="172"/>
      <c r="Q67" s="160">
        <v>510</v>
      </c>
      <c r="R67" s="160">
        <v>510</v>
      </c>
      <c r="S67" s="172"/>
      <c r="T67" s="172"/>
      <c r="U67" s="172"/>
      <c r="V67" s="172"/>
      <c r="W67" s="172"/>
      <c r="X67" s="172"/>
      <c r="Y67" s="160">
        <v>102</v>
      </c>
      <c r="Z67" s="160"/>
      <c r="AA67" s="160"/>
      <c r="AB67" s="172"/>
      <c r="AC67" s="172"/>
      <c r="AD67" s="172">
        <f>Y67</f>
        <v>102</v>
      </c>
      <c r="AE67" s="172">
        <f>Y67</f>
        <v>102</v>
      </c>
      <c r="AF67" s="172"/>
      <c r="AG67" s="172"/>
      <c r="AH67" s="172"/>
      <c r="AI67" s="172"/>
      <c r="AJ67" s="172"/>
      <c r="AK67" s="172"/>
      <c r="AL67" s="172">
        <v>102</v>
      </c>
      <c r="AM67" s="160"/>
      <c r="AN67" s="160"/>
      <c r="AO67" s="172"/>
      <c r="AP67" s="200"/>
      <c r="AQ67" s="172">
        <f>AL67</f>
        <v>102</v>
      </c>
      <c r="AR67" s="172">
        <f>AL67</f>
        <v>102</v>
      </c>
      <c r="AS67" s="172"/>
      <c r="AT67" s="172"/>
      <c r="AU67" s="150"/>
      <c r="AV67" s="150"/>
      <c r="AW67" s="150"/>
      <c r="AX67" s="150"/>
      <c r="AY67" s="172">
        <v>102</v>
      </c>
      <c r="AZ67" s="160"/>
      <c r="BA67" s="160"/>
      <c r="BB67" s="150"/>
      <c r="BC67" s="150"/>
      <c r="BD67" s="172">
        <f>AY67</f>
        <v>102</v>
      </c>
      <c r="BE67" s="172">
        <f>AY67</f>
        <v>102</v>
      </c>
      <c r="BF67" s="172"/>
      <c r="BG67" s="172"/>
      <c r="BH67" s="150"/>
      <c r="BI67" s="150"/>
      <c r="BJ67" s="150"/>
      <c r="BK67" s="150"/>
      <c r="BL67" s="172">
        <v>102</v>
      </c>
      <c r="BM67" s="160"/>
      <c r="BN67" s="160"/>
      <c r="BO67" s="202"/>
      <c r="BP67" s="172"/>
      <c r="BQ67" s="172">
        <f>BL67</f>
        <v>102</v>
      </c>
      <c r="BR67" s="172">
        <f>BL67</f>
        <v>102</v>
      </c>
      <c r="BS67" s="172"/>
      <c r="BT67" s="172"/>
      <c r="BU67" s="172"/>
      <c r="BV67" s="172"/>
      <c r="BW67" s="172"/>
      <c r="BX67" s="172"/>
      <c r="BY67" s="172">
        <v>102</v>
      </c>
      <c r="BZ67" s="160"/>
      <c r="CA67" s="160"/>
      <c r="CB67" s="172"/>
      <c r="CC67" s="172"/>
      <c r="CD67" s="172">
        <f>BY67</f>
        <v>102</v>
      </c>
      <c r="CE67" s="172">
        <f>BY67</f>
        <v>102</v>
      </c>
      <c r="CF67" s="172"/>
      <c r="CG67" s="172"/>
      <c r="CH67" s="172"/>
      <c r="CI67" s="172"/>
      <c r="CJ67" s="172"/>
      <c r="CK67" s="172"/>
    </row>
    <row r="68" spans="1:89" s="122" customFormat="1" ht="12">
      <c r="A68" s="464" t="s">
        <v>430</v>
      </c>
      <c r="B68" s="171" t="s">
        <v>431</v>
      </c>
      <c r="C68" s="149"/>
      <c r="D68" s="173"/>
      <c r="E68" s="173">
        <f>SUM(E69:E73)</f>
        <v>66865</v>
      </c>
      <c r="F68" s="174"/>
      <c r="G68" s="174"/>
      <c r="H68" s="174"/>
      <c r="I68" s="174"/>
      <c r="J68" s="174"/>
      <c r="K68" s="174"/>
      <c r="L68" s="172">
        <f aca="true" t="shared" si="12" ref="L68:BQ68">SUM(L69:L73)</f>
        <v>66865</v>
      </c>
      <c r="M68" s="172">
        <f t="shared" si="12"/>
        <v>66865</v>
      </c>
      <c r="N68" s="172">
        <f t="shared" si="12"/>
        <v>66865</v>
      </c>
      <c r="O68" s="172">
        <f t="shared" si="12"/>
        <v>0</v>
      </c>
      <c r="P68" s="172">
        <f t="shared" si="12"/>
        <v>0</v>
      </c>
      <c r="Q68" s="172">
        <f t="shared" si="12"/>
        <v>0</v>
      </c>
      <c r="R68" s="172">
        <f t="shared" si="12"/>
        <v>0</v>
      </c>
      <c r="S68" s="172">
        <f t="shared" si="12"/>
        <v>0</v>
      </c>
      <c r="T68" s="172">
        <f t="shared" si="12"/>
        <v>0</v>
      </c>
      <c r="U68" s="172">
        <f t="shared" si="12"/>
        <v>0</v>
      </c>
      <c r="V68" s="172">
        <f t="shared" si="12"/>
        <v>0</v>
      </c>
      <c r="W68" s="172">
        <f t="shared" si="12"/>
        <v>0</v>
      </c>
      <c r="X68" s="172">
        <f t="shared" si="12"/>
        <v>0</v>
      </c>
      <c r="Y68" s="172">
        <f t="shared" si="12"/>
        <v>12500</v>
      </c>
      <c r="Z68" s="172">
        <f t="shared" si="12"/>
        <v>12500</v>
      </c>
      <c r="AA68" s="172">
        <f t="shared" si="12"/>
        <v>12500</v>
      </c>
      <c r="AB68" s="172">
        <f t="shared" si="12"/>
        <v>0</v>
      </c>
      <c r="AC68" s="172">
        <f t="shared" si="12"/>
        <v>0</v>
      </c>
      <c r="AD68" s="172">
        <f t="shared" si="12"/>
        <v>0</v>
      </c>
      <c r="AE68" s="172">
        <f t="shared" si="12"/>
        <v>0</v>
      </c>
      <c r="AF68" s="172">
        <f t="shared" si="12"/>
        <v>0</v>
      </c>
      <c r="AG68" s="172">
        <f t="shared" si="12"/>
        <v>0</v>
      </c>
      <c r="AH68" s="172">
        <f t="shared" si="12"/>
        <v>0</v>
      </c>
      <c r="AI68" s="172">
        <f t="shared" si="12"/>
        <v>0</v>
      </c>
      <c r="AJ68" s="172">
        <f t="shared" si="12"/>
        <v>0</v>
      </c>
      <c r="AK68" s="172">
        <f t="shared" si="12"/>
        <v>0</v>
      </c>
      <c r="AL68" s="172">
        <f t="shared" si="12"/>
        <v>20500</v>
      </c>
      <c r="AM68" s="172">
        <f t="shared" si="12"/>
        <v>20500</v>
      </c>
      <c r="AN68" s="172">
        <f t="shared" si="12"/>
        <v>20500</v>
      </c>
      <c r="AO68" s="172">
        <f t="shared" si="12"/>
        <v>0</v>
      </c>
      <c r="AP68" s="172">
        <f t="shared" si="12"/>
        <v>0</v>
      </c>
      <c r="AQ68" s="172">
        <f t="shared" si="12"/>
        <v>0</v>
      </c>
      <c r="AR68" s="172">
        <f t="shared" si="12"/>
        <v>0</v>
      </c>
      <c r="AS68" s="172">
        <f t="shared" si="12"/>
        <v>0</v>
      </c>
      <c r="AT68" s="172">
        <f t="shared" si="12"/>
        <v>0</v>
      </c>
      <c r="AU68" s="172">
        <f t="shared" si="12"/>
        <v>0</v>
      </c>
      <c r="AV68" s="172">
        <f t="shared" si="12"/>
        <v>0</v>
      </c>
      <c r="AW68" s="172">
        <f t="shared" si="12"/>
        <v>0</v>
      </c>
      <c r="AX68" s="172">
        <f t="shared" si="12"/>
        <v>0</v>
      </c>
      <c r="AY68" s="172">
        <f t="shared" si="12"/>
        <v>19500</v>
      </c>
      <c r="AZ68" s="172">
        <f t="shared" si="12"/>
        <v>19500</v>
      </c>
      <c r="BA68" s="172">
        <f t="shared" si="12"/>
        <v>19500</v>
      </c>
      <c r="BB68" s="172">
        <f t="shared" si="12"/>
        <v>0</v>
      </c>
      <c r="BC68" s="172">
        <f t="shared" si="12"/>
        <v>0</v>
      </c>
      <c r="BD68" s="172">
        <f t="shared" si="12"/>
        <v>0</v>
      </c>
      <c r="BE68" s="172">
        <f t="shared" si="12"/>
        <v>0</v>
      </c>
      <c r="BF68" s="172">
        <f t="shared" si="12"/>
        <v>0</v>
      </c>
      <c r="BG68" s="172">
        <f t="shared" si="12"/>
        <v>0</v>
      </c>
      <c r="BH68" s="172">
        <f t="shared" si="12"/>
        <v>0</v>
      </c>
      <c r="BI68" s="172">
        <f t="shared" si="12"/>
        <v>0</v>
      </c>
      <c r="BJ68" s="172">
        <f t="shared" si="12"/>
        <v>0</v>
      </c>
      <c r="BK68" s="172">
        <f t="shared" si="12"/>
        <v>0</v>
      </c>
      <c r="BL68" s="172">
        <f t="shared" si="12"/>
        <v>13700</v>
      </c>
      <c r="BM68" s="172">
        <f t="shared" si="12"/>
        <v>13700</v>
      </c>
      <c r="BN68" s="172">
        <f t="shared" si="12"/>
        <v>13700</v>
      </c>
      <c r="BO68" s="172">
        <f t="shared" si="12"/>
        <v>0</v>
      </c>
      <c r="BP68" s="172">
        <f t="shared" si="12"/>
        <v>0</v>
      </c>
      <c r="BQ68" s="172">
        <f t="shared" si="12"/>
        <v>0</v>
      </c>
      <c r="BR68" s="172">
        <f aca="true" t="shared" si="13" ref="BR68:CK68">SUM(BR69:BR73)</f>
        <v>0</v>
      </c>
      <c r="BS68" s="172">
        <f t="shared" si="13"/>
        <v>0</v>
      </c>
      <c r="BT68" s="172">
        <f t="shared" si="13"/>
        <v>0</v>
      </c>
      <c r="BU68" s="172">
        <f t="shared" si="13"/>
        <v>0</v>
      </c>
      <c r="BV68" s="172">
        <f t="shared" si="13"/>
        <v>0</v>
      </c>
      <c r="BW68" s="172">
        <f t="shared" si="13"/>
        <v>0</v>
      </c>
      <c r="BX68" s="172">
        <f t="shared" si="13"/>
        <v>0</v>
      </c>
      <c r="BY68" s="172">
        <f t="shared" si="13"/>
        <v>665</v>
      </c>
      <c r="BZ68" s="172">
        <f t="shared" si="13"/>
        <v>665</v>
      </c>
      <c r="CA68" s="172">
        <f t="shared" si="13"/>
        <v>665</v>
      </c>
      <c r="CB68" s="172">
        <f t="shared" si="13"/>
        <v>0</v>
      </c>
      <c r="CC68" s="172">
        <f t="shared" si="13"/>
        <v>0</v>
      </c>
      <c r="CD68" s="172">
        <f t="shared" si="13"/>
        <v>0</v>
      </c>
      <c r="CE68" s="172">
        <f t="shared" si="13"/>
        <v>0</v>
      </c>
      <c r="CF68" s="172">
        <f t="shared" si="13"/>
        <v>0</v>
      </c>
      <c r="CG68" s="172">
        <f t="shared" si="13"/>
        <v>0</v>
      </c>
      <c r="CH68" s="172">
        <f t="shared" si="13"/>
        <v>0</v>
      </c>
      <c r="CI68" s="172">
        <f t="shared" si="13"/>
        <v>0</v>
      </c>
      <c r="CJ68" s="172">
        <f t="shared" si="13"/>
        <v>0</v>
      </c>
      <c r="CK68" s="172">
        <f t="shared" si="13"/>
        <v>0</v>
      </c>
    </row>
    <row r="69" spans="1:89" s="125" customFormat="1" ht="12">
      <c r="A69" s="464"/>
      <c r="B69" s="158" t="s">
        <v>432</v>
      </c>
      <c r="C69" s="159" t="s">
        <v>15</v>
      </c>
      <c r="D69" s="164"/>
      <c r="E69" s="164"/>
      <c r="F69" s="203"/>
      <c r="G69" s="203"/>
      <c r="H69" s="203"/>
      <c r="I69" s="203"/>
      <c r="J69" s="203"/>
      <c r="K69" s="203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99"/>
      <c r="AV69" s="199"/>
      <c r="AW69" s="199"/>
      <c r="AX69" s="199"/>
      <c r="AY69" s="160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60"/>
      <c r="BM69" s="194"/>
      <c r="BN69" s="194"/>
      <c r="BO69" s="194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</row>
    <row r="70" spans="1:89" s="125" customFormat="1" ht="12">
      <c r="A70" s="464"/>
      <c r="B70" s="158" t="s">
        <v>433</v>
      </c>
      <c r="C70" s="159" t="s">
        <v>15</v>
      </c>
      <c r="D70" s="164">
        <v>50000</v>
      </c>
      <c r="E70" s="164">
        <v>50000</v>
      </c>
      <c r="F70" s="164">
        <v>1</v>
      </c>
      <c r="G70" s="160">
        <v>0.2</v>
      </c>
      <c r="H70" s="160">
        <v>0.3</v>
      </c>
      <c r="I70" s="160">
        <v>0.3</v>
      </c>
      <c r="J70" s="160">
        <v>0.2</v>
      </c>
      <c r="K70" s="203"/>
      <c r="L70" s="160">
        <v>50000</v>
      </c>
      <c r="M70" s="160">
        <v>50000</v>
      </c>
      <c r="N70" s="160">
        <v>50000</v>
      </c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>
        <v>10000</v>
      </c>
      <c r="Z70" s="160">
        <v>10000</v>
      </c>
      <c r="AA70" s="160">
        <v>10000</v>
      </c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>
        <v>15000</v>
      </c>
      <c r="AM70" s="160">
        <v>15000</v>
      </c>
      <c r="AN70" s="160">
        <v>15000</v>
      </c>
      <c r="AO70" s="160"/>
      <c r="AP70" s="160"/>
      <c r="AQ70" s="160"/>
      <c r="AR70" s="160"/>
      <c r="AS70" s="160"/>
      <c r="AT70" s="160"/>
      <c r="AU70" s="199"/>
      <c r="AV70" s="199"/>
      <c r="AW70" s="199"/>
      <c r="AX70" s="199"/>
      <c r="AY70" s="160">
        <v>15000</v>
      </c>
      <c r="AZ70" s="160">
        <v>15000</v>
      </c>
      <c r="BA70" s="160">
        <v>15000</v>
      </c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60">
        <v>10000</v>
      </c>
      <c r="BM70" s="160">
        <v>10000</v>
      </c>
      <c r="BN70" s="160">
        <v>10000</v>
      </c>
      <c r="BO70" s="194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</row>
    <row r="71" spans="1:89" s="125" customFormat="1" ht="12">
      <c r="A71" s="464"/>
      <c r="B71" s="158" t="s">
        <v>434</v>
      </c>
      <c r="C71" s="159" t="s">
        <v>15</v>
      </c>
      <c r="D71" s="164"/>
      <c r="E71" s="164"/>
      <c r="F71" s="203"/>
      <c r="G71" s="203"/>
      <c r="H71" s="203"/>
      <c r="I71" s="203"/>
      <c r="J71" s="203"/>
      <c r="K71" s="203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99"/>
      <c r="AV71" s="199"/>
      <c r="AW71" s="199"/>
      <c r="AX71" s="199"/>
      <c r="AY71" s="160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60"/>
      <c r="BM71" s="194"/>
      <c r="BN71" s="194"/>
      <c r="BO71" s="194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</row>
    <row r="72" spans="1:89" s="125" customFormat="1" ht="12">
      <c r="A72" s="464"/>
      <c r="B72" s="158" t="s">
        <v>435</v>
      </c>
      <c r="C72" s="159" t="s">
        <v>15</v>
      </c>
      <c r="D72" s="164">
        <v>2473</v>
      </c>
      <c r="E72" s="164">
        <v>12365</v>
      </c>
      <c r="F72" s="164">
        <v>5</v>
      </c>
      <c r="G72" s="160">
        <v>0.8</v>
      </c>
      <c r="H72" s="160">
        <v>1.6</v>
      </c>
      <c r="I72" s="160">
        <v>1.2</v>
      </c>
      <c r="J72" s="160">
        <v>1.2</v>
      </c>
      <c r="K72" s="160">
        <v>0.2</v>
      </c>
      <c r="L72" s="160">
        <v>12365</v>
      </c>
      <c r="M72" s="160">
        <v>12365</v>
      </c>
      <c r="N72" s="160">
        <v>12365</v>
      </c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>
        <v>2000</v>
      </c>
      <c r="Z72" s="160">
        <v>2000</v>
      </c>
      <c r="AA72" s="160">
        <v>2000</v>
      </c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>
        <v>4000</v>
      </c>
      <c r="AM72" s="160">
        <v>4000</v>
      </c>
      <c r="AN72" s="160">
        <v>4000</v>
      </c>
      <c r="AO72" s="160"/>
      <c r="AP72" s="160"/>
      <c r="AQ72" s="160"/>
      <c r="AR72" s="160"/>
      <c r="AS72" s="160"/>
      <c r="AT72" s="160"/>
      <c r="AU72" s="199"/>
      <c r="AV72" s="199"/>
      <c r="AW72" s="199"/>
      <c r="AX72" s="199"/>
      <c r="AY72" s="160">
        <v>3000</v>
      </c>
      <c r="AZ72" s="160">
        <v>3000</v>
      </c>
      <c r="BA72" s="160">
        <v>3000</v>
      </c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60">
        <v>3000</v>
      </c>
      <c r="BM72" s="160">
        <v>3000</v>
      </c>
      <c r="BN72" s="160">
        <v>3000</v>
      </c>
      <c r="BO72" s="194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>
        <v>365</v>
      </c>
      <c r="BZ72" s="160">
        <v>365</v>
      </c>
      <c r="CA72" s="160">
        <v>365</v>
      </c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</row>
    <row r="73" spans="1:89" s="125" customFormat="1" ht="12">
      <c r="A73" s="464"/>
      <c r="B73" s="158" t="s">
        <v>436</v>
      </c>
      <c r="C73" s="159" t="s">
        <v>15</v>
      </c>
      <c r="D73" s="164">
        <v>1500</v>
      </c>
      <c r="E73" s="164">
        <v>4500</v>
      </c>
      <c r="F73" s="164">
        <v>3</v>
      </c>
      <c r="G73" s="203">
        <v>0.33</v>
      </c>
      <c r="H73" s="164">
        <v>1</v>
      </c>
      <c r="I73" s="164">
        <v>1</v>
      </c>
      <c r="J73" s="203">
        <v>0.47</v>
      </c>
      <c r="K73" s="160">
        <v>0.2</v>
      </c>
      <c r="L73" s="160">
        <v>4500</v>
      </c>
      <c r="M73" s="160">
        <v>4500</v>
      </c>
      <c r="N73" s="160">
        <v>4500</v>
      </c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>
        <v>500</v>
      </c>
      <c r="Z73" s="160">
        <v>500</v>
      </c>
      <c r="AA73" s="160">
        <v>500</v>
      </c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>
        <v>1500</v>
      </c>
      <c r="AM73" s="160">
        <v>1500</v>
      </c>
      <c r="AN73" s="160">
        <v>1500</v>
      </c>
      <c r="AO73" s="160"/>
      <c r="AP73" s="160"/>
      <c r="AQ73" s="160"/>
      <c r="AR73" s="160"/>
      <c r="AS73" s="160"/>
      <c r="AT73" s="160"/>
      <c r="AU73" s="199"/>
      <c r="AV73" s="199"/>
      <c r="AW73" s="199"/>
      <c r="AX73" s="199"/>
      <c r="AY73" s="160">
        <v>1500</v>
      </c>
      <c r="AZ73" s="160">
        <v>1500</v>
      </c>
      <c r="BA73" s="160">
        <v>1500</v>
      </c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60">
        <v>700</v>
      </c>
      <c r="BM73" s="160">
        <v>700</v>
      </c>
      <c r="BN73" s="160">
        <v>700</v>
      </c>
      <c r="BO73" s="194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>
        <v>300</v>
      </c>
      <c r="BZ73" s="160">
        <v>300</v>
      </c>
      <c r="CA73" s="160">
        <v>300</v>
      </c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</row>
    <row r="74" spans="1:89" s="122" customFormat="1" ht="12">
      <c r="A74" s="464"/>
      <c r="B74" s="171" t="s">
        <v>437</v>
      </c>
      <c r="C74" s="149" t="s">
        <v>15</v>
      </c>
      <c r="D74" s="173"/>
      <c r="E74" s="173">
        <f>SUM(E75:E92)</f>
        <v>5910</v>
      </c>
      <c r="F74" s="174"/>
      <c r="G74" s="174"/>
      <c r="H74" s="174"/>
      <c r="I74" s="174"/>
      <c r="J74" s="174"/>
      <c r="K74" s="174"/>
      <c r="L74" s="172">
        <f aca="true" t="shared" si="14" ref="L74:BQ74">SUM(L75:L92)</f>
        <v>5910</v>
      </c>
      <c r="M74" s="172">
        <f t="shared" si="14"/>
        <v>5910</v>
      </c>
      <c r="N74" s="172">
        <f t="shared" si="14"/>
        <v>5910</v>
      </c>
      <c r="O74" s="172">
        <f t="shared" si="14"/>
        <v>0</v>
      </c>
      <c r="P74" s="172">
        <f t="shared" si="14"/>
        <v>0</v>
      </c>
      <c r="Q74" s="172">
        <f t="shared" si="14"/>
        <v>0</v>
      </c>
      <c r="R74" s="172">
        <f t="shared" si="14"/>
        <v>0</v>
      </c>
      <c r="S74" s="172">
        <f t="shared" si="14"/>
        <v>0</v>
      </c>
      <c r="T74" s="172">
        <f t="shared" si="14"/>
        <v>0</v>
      </c>
      <c r="U74" s="172">
        <f t="shared" si="14"/>
        <v>0</v>
      </c>
      <c r="V74" s="172">
        <f t="shared" si="14"/>
        <v>0</v>
      </c>
      <c r="W74" s="172">
        <f t="shared" si="14"/>
        <v>0</v>
      </c>
      <c r="X74" s="172">
        <f t="shared" si="14"/>
        <v>0</v>
      </c>
      <c r="Y74" s="172">
        <f t="shared" si="14"/>
        <v>762</v>
      </c>
      <c r="Z74" s="172">
        <f t="shared" si="14"/>
        <v>762</v>
      </c>
      <c r="AA74" s="172">
        <f t="shared" si="14"/>
        <v>400</v>
      </c>
      <c r="AB74" s="172">
        <f t="shared" si="14"/>
        <v>0</v>
      </c>
      <c r="AC74" s="172">
        <f t="shared" si="14"/>
        <v>362</v>
      </c>
      <c r="AD74" s="172">
        <f t="shared" si="14"/>
        <v>0</v>
      </c>
      <c r="AE74" s="172">
        <f t="shared" si="14"/>
        <v>0</v>
      </c>
      <c r="AF74" s="172">
        <f t="shared" si="14"/>
        <v>0</v>
      </c>
      <c r="AG74" s="172">
        <f t="shared" si="14"/>
        <v>0</v>
      </c>
      <c r="AH74" s="172">
        <f t="shared" si="14"/>
        <v>0</v>
      </c>
      <c r="AI74" s="172">
        <f t="shared" si="14"/>
        <v>0</v>
      </c>
      <c r="AJ74" s="172">
        <f t="shared" si="14"/>
        <v>0</v>
      </c>
      <c r="AK74" s="172">
        <f t="shared" si="14"/>
        <v>0</v>
      </c>
      <c r="AL74" s="172">
        <f t="shared" si="14"/>
        <v>1892</v>
      </c>
      <c r="AM74" s="172">
        <f t="shared" si="14"/>
        <v>1892</v>
      </c>
      <c r="AN74" s="172">
        <f t="shared" si="14"/>
        <v>1530</v>
      </c>
      <c r="AO74" s="172">
        <f t="shared" si="14"/>
        <v>0</v>
      </c>
      <c r="AP74" s="172">
        <f t="shared" si="14"/>
        <v>362</v>
      </c>
      <c r="AQ74" s="172">
        <f t="shared" si="14"/>
        <v>0</v>
      </c>
      <c r="AR74" s="172">
        <f t="shared" si="14"/>
        <v>0</v>
      </c>
      <c r="AS74" s="172">
        <f t="shared" si="14"/>
        <v>0</v>
      </c>
      <c r="AT74" s="172">
        <f t="shared" si="14"/>
        <v>0</v>
      </c>
      <c r="AU74" s="172">
        <f t="shared" si="14"/>
        <v>0</v>
      </c>
      <c r="AV74" s="172">
        <f t="shared" si="14"/>
        <v>0</v>
      </c>
      <c r="AW74" s="172">
        <f t="shared" si="14"/>
        <v>0</v>
      </c>
      <c r="AX74" s="172">
        <f t="shared" si="14"/>
        <v>0</v>
      </c>
      <c r="AY74" s="172">
        <f t="shared" si="14"/>
        <v>1982</v>
      </c>
      <c r="AZ74" s="172">
        <f t="shared" si="14"/>
        <v>1982</v>
      </c>
      <c r="BA74" s="172">
        <f t="shared" si="14"/>
        <v>1570</v>
      </c>
      <c r="BB74" s="172">
        <f t="shared" si="14"/>
        <v>0</v>
      </c>
      <c r="BC74" s="172">
        <f t="shared" si="14"/>
        <v>412</v>
      </c>
      <c r="BD74" s="172">
        <f t="shared" si="14"/>
        <v>0</v>
      </c>
      <c r="BE74" s="172">
        <f t="shared" si="14"/>
        <v>0</v>
      </c>
      <c r="BF74" s="172">
        <f t="shared" si="14"/>
        <v>0</v>
      </c>
      <c r="BG74" s="172">
        <f t="shared" si="14"/>
        <v>0</v>
      </c>
      <c r="BH74" s="172">
        <f t="shared" si="14"/>
        <v>0</v>
      </c>
      <c r="BI74" s="172">
        <f t="shared" si="14"/>
        <v>0</v>
      </c>
      <c r="BJ74" s="172">
        <f t="shared" si="14"/>
        <v>0</v>
      </c>
      <c r="BK74" s="172">
        <f t="shared" si="14"/>
        <v>0</v>
      </c>
      <c r="BL74" s="172">
        <f t="shared" si="14"/>
        <v>962</v>
      </c>
      <c r="BM74" s="172">
        <f t="shared" si="14"/>
        <v>962</v>
      </c>
      <c r="BN74" s="172">
        <f t="shared" si="14"/>
        <v>500</v>
      </c>
      <c r="BO74" s="172">
        <f t="shared" si="14"/>
        <v>0</v>
      </c>
      <c r="BP74" s="172">
        <f t="shared" si="14"/>
        <v>462</v>
      </c>
      <c r="BQ74" s="172">
        <f t="shared" si="14"/>
        <v>0</v>
      </c>
      <c r="BR74" s="172">
        <f aca="true" t="shared" si="15" ref="BR74:CK74">SUM(BR75:BR92)</f>
        <v>0</v>
      </c>
      <c r="BS74" s="172">
        <f t="shared" si="15"/>
        <v>0</v>
      </c>
      <c r="BT74" s="172">
        <f t="shared" si="15"/>
        <v>0</v>
      </c>
      <c r="BU74" s="172">
        <f t="shared" si="15"/>
        <v>0</v>
      </c>
      <c r="BV74" s="172">
        <f t="shared" si="15"/>
        <v>0</v>
      </c>
      <c r="BW74" s="172">
        <f t="shared" si="15"/>
        <v>0</v>
      </c>
      <c r="BX74" s="172">
        <f t="shared" si="15"/>
        <v>0</v>
      </c>
      <c r="BY74" s="172">
        <f t="shared" si="15"/>
        <v>312</v>
      </c>
      <c r="BZ74" s="172">
        <f t="shared" si="15"/>
        <v>312</v>
      </c>
      <c r="CA74" s="172">
        <f t="shared" si="15"/>
        <v>0</v>
      </c>
      <c r="CB74" s="172">
        <f t="shared" si="15"/>
        <v>0</v>
      </c>
      <c r="CC74" s="172">
        <f t="shared" si="15"/>
        <v>312</v>
      </c>
      <c r="CD74" s="172">
        <f t="shared" si="15"/>
        <v>0</v>
      </c>
      <c r="CE74" s="172">
        <f t="shared" si="15"/>
        <v>0</v>
      </c>
      <c r="CF74" s="172">
        <f t="shared" si="15"/>
        <v>0</v>
      </c>
      <c r="CG74" s="172">
        <f t="shared" si="15"/>
        <v>0</v>
      </c>
      <c r="CH74" s="172">
        <f t="shared" si="15"/>
        <v>0</v>
      </c>
      <c r="CI74" s="172">
        <f t="shared" si="15"/>
        <v>0</v>
      </c>
      <c r="CJ74" s="172">
        <f t="shared" si="15"/>
        <v>0</v>
      </c>
      <c r="CK74" s="172">
        <f t="shared" si="15"/>
        <v>0</v>
      </c>
    </row>
    <row r="75" spans="1:89" s="125" customFormat="1" ht="12">
      <c r="A75" s="464"/>
      <c r="B75" s="158" t="s">
        <v>438</v>
      </c>
      <c r="C75" s="159" t="s">
        <v>15</v>
      </c>
      <c r="D75" s="164">
        <v>1000</v>
      </c>
      <c r="E75" s="164">
        <v>1000</v>
      </c>
      <c r="F75" s="164">
        <v>1</v>
      </c>
      <c r="G75" s="160">
        <v>0.2</v>
      </c>
      <c r="H75" s="160">
        <v>0.2</v>
      </c>
      <c r="I75" s="160">
        <v>0.2</v>
      </c>
      <c r="J75" s="160">
        <v>0.2</v>
      </c>
      <c r="K75" s="160">
        <v>0.2</v>
      </c>
      <c r="L75" s="160">
        <v>1000</v>
      </c>
      <c r="M75" s="160">
        <v>1000</v>
      </c>
      <c r="N75" s="160">
        <v>1000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60">
        <v>100</v>
      </c>
      <c r="Z75" s="160">
        <v>100</v>
      </c>
      <c r="AA75" s="160">
        <v>100</v>
      </c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60">
        <v>330</v>
      </c>
      <c r="AM75" s="160">
        <v>330</v>
      </c>
      <c r="AN75" s="160">
        <v>330</v>
      </c>
      <c r="AO75" s="172"/>
      <c r="AP75" s="172"/>
      <c r="AQ75" s="172"/>
      <c r="AR75" s="172"/>
      <c r="AS75" s="172"/>
      <c r="AT75" s="172"/>
      <c r="AU75" s="150"/>
      <c r="AV75" s="150"/>
      <c r="AW75" s="150"/>
      <c r="AX75" s="150"/>
      <c r="AY75" s="160">
        <v>370</v>
      </c>
      <c r="AZ75" s="160">
        <v>370</v>
      </c>
      <c r="BA75" s="160">
        <v>370</v>
      </c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60">
        <v>200</v>
      </c>
      <c r="BM75" s="160">
        <v>200</v>
      </c>
      <c r="BN75" s="160">
        <v>200</v>
      </c>
      <c r="BO75" s="20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</row>
    <row r="76" spans="1:89" s="125" customFormat="1" ht="12">
      <c r="A76" s="464"/>
      <c r="B76" s="158" t="s">
        <v>439</v>
      </c>
      <c r="C76" s="159" t="s">
        <v>15</v>
      </c>
      <c r="D76" s="164">
        <v>79</v>
      </c>
      <c r="E76" s="164">
        <v>3000</v>
      </c>
      <c r="F76" s="204" t="s">
        <v>440</v>
      </c>
      <c r="G76" s="164" t="s">
        <v>441</v>
      </c>
      <c r="H76" s="164">
        <v>8</v>
      </c>
      <c r="I76" s="164">
        <v>8</v>
      </c>
      <c r="J76" s="164">
        <v>7</v>
      </c>
      <c r="K76" s="164">
        <v>7</v>
      </c>
      <c r="L76" s="160">
        <v>3000</v>
      </c>
      <c r="M76" s="160">
        <v>3000</v>
      </c>
      <c r="N76" s="160">
        <v>3000</v>
      </c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60">
        <v>300</v>
      </c>
      <c r="Z76" s="160">
        <v>300</v>
      </c>
      <c r="AA76" s="160">
        <v>300</v>
      </c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60">
        <v>1200</v>
      </c>
      <c r="AM76" s="160">
        <v>1200</v>
      </c>
      <c r="AN76" s="160">
        <v>1200</v>
      </c>
      <c r="AO76" s="172"/>
      <c r="AP76" s="172"/>
      <c r="AQ76" s="172"/>
      <c r="AR76" s="172"/>
      <c r="AS76" s="172"/>
      <c r="AT76" s="172"/>
      <c r="AU76" s="150"/>
      <c r="AV76" s="150"/>
      <c r="AW76" s="150"/>
      <c r="AX76" s="150"/>
      <c r="AY76" s="160">
        <v>1200</v>
      </c>
      <c r="AZ76" s="160">
        <v>1200</v>
      </c>
      <c r="BA76" s="160">
        <v>1200</v>
      </c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60">
        <v>300</v>
      </c>
      <c r="BM76" s="160">
        <v>300</v>
      </c>
      <c r="BN76" s="160">
        <v>300</v>
      </c>
      <c r="BO76" s="20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</row>
    <row r="77" spans="1:89" s="125" customFormat="1" ht="12">
      <c r="A77" s="464" t="s">
        <v>442</v>
      </c>
      <c r="B77" s="158" t="s">
        <v>443</v>
      </c>
      <c r="C77" s="159" t="s">
        <v>15</v>
      </c>
      <c r="D77" s="172"/>
      <c r="E77" s="173"/>
      <c r="F77" s="173"/>
      <c r="G77" s="174"/>
      <c r="H77" s="174"/>
      <c r="I77" s="174"/>
      <c r="J77" s="174"/>
      <c r="K77" s="174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50"/>
      <c r="AV77" s="150"/>
      <c r="AW77" s="150"/>
      <c r="AX77" s="150"/>
      <c r="AY77" s="172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72"/>
      <c r="BM77" s="202"/>
      <c r="BN77" s="202"/>
      <c r="BO77" s="20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</row>
    <row r="78" spans="1:89" s="125" customFormat="1" ht="12">
      <c r="A78" s="464"/>
      <c r="B78" s="158" t="s">
        <v>444</v>
      </c>
      <c r="C78" s="159" t="s">
        <v>15</v>
      </c>
      <c r="D78" s="164">
        <v>100</v>
      </c>
      <c r="E78" s="164">
        <v>100</v>
      </c>
      <c r="F78" s="164">
        <v>1</v>
      </c>
      <c r="G78" s="164">
        <v>1</v>
      </c>
      <c r="H78" s="173"/>
      <c r="I78" s="173"/>
      <c r="J78" s="173"/>
      <c r="K78" s="173"/>
      <c r="L78" s="160">
        <v>100</v>
      </c>
      <c r="M78" s="160">
        <v>100</v>
      </c>
      <c r="N78" s="160">
        <v>100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60">
        <v>100</v>
      </c>
      <c r="Z78" s="160">
        <v>100</v>
      </c>
      <c r="AA78" s="172"/>
      <c r="AB78" s="172"/>
      <c r="AC78" s="160">
        <v>100</v>
      </c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50"/>
      <c r="AV78" s="150"/>
      <c r="AW78" s="150"/>
      <c r="AX78" s="150"/>
      <c r="AY78" s="172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72"/>
      <c r="BM78" s="202"/>
      <c r="BN78" s="202"/>
      <c r="BO78" s="20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</row>
    <row r="79" spans="1:89" s="125" customFormat="1" ht="12">
      <c r="A79" s="464"/>
      <c r="B79" s="158" t="s">
        <v>445</v>
      </c>
      <c r="C79" s="159" t="s">
        <v>15</v>
      </c>
      <c r="D79" s="164">
        <v>100</v>
      </c>
      <c r="E79" s="164">
        <v>100</v>
      </c>
      <c r="F79" s="164">
        <v>1</v>
      </c>
      <c r="G79" s="164">
        <v>1</v>
      </c>
      <c r="H79" s="173"/>
      <c r="I79" s="173"/>
      <c r="J79" s="173"/>
      <c r="K79" s="173"/>
      <c r="L79" s="160">
        <v>100</v>
      </c>
      <c r="M79" s="160">
        <v>100</v>
      </c>
      <c r="N79" s="160">
        <v>100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60">
        <v>100</v>
      </c>
      <c r="Z79" s="160">
        <v>100</v>
      </c>
      <c r="AA79" s="172"/>
      <c r="AB79" s="172"/>
      <c r="AC79" s="160">
        <v>100</v>
      </c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50"/>
      <c r="AV79" s="150"/>
      <c r="AW79" s="150"/>
      <c r="AX79" s="150"/>
      <c r="AY79" s="172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72"/>
      <c r="BM79" s="202"/>
      <c r="BN79" s="202"/>
      <c r="BO79" s="20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</row>
    <row r="80" spans="1:89" s="125" customFormat="1" ht="12">
      <c r="A80" s="464"/>
      <c r="B80" s="158" t="s">
        <v>446</v>
      </c>
      <c r="C80" s="159" t="s">
        <v>15</v>
      </c>
      <c r="D80" s="164">
        <v>100</v>
      </c>
      <c r="E80" s="164">
        <v>100</v>
      </c>
      <c r="F80" s="164">
        <v>1</v>
      </c>
      <c r="G80" s="164">
        <v>1</v>
      </c>
      <c r="H80" s="173"/>
      <c r="I80" s="173"/>
      <c r="J80" s="173"/>
      <c r="K80" s="173"/>
      <c r="L80" s="160">
        <v>100</v>
      </c>
      <c r="M80" s="160">
        <v>100</v>
      </c>
      <c r="N80" s="160">
        <v>100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60">
        <v>100</v>
      </c>
      <c r="Z80" s="160">
        <v>100</v>
      </c>
      <c r="AA80" s="172"/>
      <c r="AB80" s="172"/>
      <c r="AC80" s="160">
        <v>100</v>
      </c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50"/>
      <c r="AV80" s="150"/>
      <c r="AW80" s="150"/>
      <c r="AX80" s="150"/>
      <c r="AY80" s="172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72"/>
      <c r="BM80" s="202"/>
      <c r="BN80" s="202"/>
      <c r="BO80" s="20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</row>
    <row r="81" spans="1:89" s="125" customFormat="1" ht="12">
      <c r="A81" s="464"/>
      <c r="B81" s="158" t="s">
        <v>447</v>
      </c>
      <c r="C81" s="159" t="s">
        <v>15</v>
      </c>
      <c r="D81" s="164">
        <v>100</v>
      </c>
      <c r="E81" s="164">
        <v>100</v>
      </c>
      <c r="F81" s="164">
        <v>1</v>
      </c>
      <c r="G81" s="173"/>
      <c r="H81" s="164">
        <v>1</v>
      </c>
      <c r="I81" s="173"/>
      <c r="J81" s="173"/>
      <c r="K81" s="173"/>
      <c r="L81" s="160">
        <v>100</v>
      </c>
      <c r="M81" s="160">
        <v>100</v>
      </c>
      <c r="N81" s="160">
        <v>100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60">
        <v>100</v>
      </c>
      <c r="AM81" s="160">
        <v>100</v>
      </c>
      <c r="AN81" s="172"/>
      <c r="AO81" s="172"/>
      <c r="AP81" s="160">
        <v>100</v>
      </c>
      <c r="AQ81" s="172"/>
      <c r="AR81" s="172"/>
      <c r="AS81" s="172"/>
      <c r="AT81" s="172"/>
      <c r="AU81" s="150"/>
      <c r="AV81" s="150"/>
      <c r="AW81" s="150"/>
      <c r="AX81" s="150"/>
      <c r="AY81" s="172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72"/>
      <c r="BM81" s="202"/>
      <c r="BN81" s="202"/>
      <c r="BO81" s="20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</row>
    <row r="82" spans="1:89" s="125" customFormat="1" ht="12">
      <c r="A82" s="464"/>
      <c r="B82" s="158" t="s">
        <v>448</v>
      </c>
      <c r="C82" s="159" t="s">
        <v>15</v>
      </c>
      <c r="D82" s="164">
        <v>100</v>
      </c>
      <c r="E82" s="164">
        <v>100</v>
      </c>
      <c r="F82" s="164">
        <v>1</v>
      </c>
      <c r="G82" s="173"/>
      <c r="H82" s="164">
        <v>1</v>
      </c>
      <c r="I82" s="173"/>
      <c r="J82" s="173"/>
      <c r="K82" s="173"/>
      <c r="L82" s="160">
        <v>100</v>
      </c>
      <c r="M82" s="160">
        <v>100</v>
      </c>
      <c r="N82" s="160">
        <v>100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60">
        <v>100</v>
      </c>
      <c r="AM82" s="160">
        <v>100</v>
      </c>
      <c r="AN82" s="172"/>
      <c r="AO82" s="172"/>
      <c r="AP82" s="160">
        <v>100</v>
      </c>
      <c r="AQ82" s="172"/>
      <c r="AR82" s="172"/>
      <c r="AS82" s="172"/>
      <c r="AT82" s="172"/>
      <c r="AU82" s="150"/>
      <c r="AV82" s="150"/>
      <c r="AW82" s="150"/>
      <c r="AX82" s="150"/>
      <c r="AY82" s="172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72"/>
      <c r="BM82" s="202"/>
      <c r="BN82" s="202"/>
      <c r="BO82" s="20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</row>
    <row r="83" spans="1:89" s="125" customFormat="1" ht="12">
      <c r="A83" s="464"/>
      <c r="B83" s="158" t="s">
        <v>449</v>
      </c>
      <c r="C83" s="159" t="s">
        <v>15</v>
      </c>
      <c r="D83" s="164">
        <v>100</v>
      </c>
      <c r="E83" s="164">
        <v>100</v>
      </c>
      <c r="F83" s="164">
        <v>1</v>
      </c>
      <c r="G83" s="173"/>
      <c r="H83" s="164">
        <v>1</v>
      </c>
      <c r="I83" s="173"/>
      <c r="J83" s="173"/>
      <c r="K83" s="173"/>
      <c r="L83" s="160">
        <v>100</v>
      </c>
      <c r="M83" s="160">
        <v>100</v>
      </c>
      <c r="N83" s="160">
        <v>100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60">
        <v>100</v>
      </c>
      <c r="AM83" s="160">
        <v>100</v>
      </c>
      <c r="AN83" s="172"/>
      <c r="AO83" s="172"/>
      <c r="AP83" s="160">
        <v>100</v>
      </c>
      <c r="AQ83" s="172"/>
      <c r="AR83" s="172"/>
      <c r="AS83" s="172"/>
      <c r="AT83" s="172"/>
      <c r="AU83" s="150"/>
      <c r="AV83" s="150"/>
      <c r="AW83" s="150"/>
      <c r="AX83" s="150"/>
      <c r="AY83" s="172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72"/>
      <c r="BM83" s="202"/>
      <c r="BN83" s="202"/>
      <c r="BO83" s="20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</row>
    <row r="84" spans="1:89" s="125" customFormat="1" ht="12">
      <c r="A84" s="464"/>
      <c r="B84" s="158" t="s">
        <v>450</v>
      </c>
      <c r="C84" s="159" t="s">
        <v>15</v>
      </c>
      <c r="D84" s="164">
        <v>100</v>
      </c>
      <c r="E84" s="164">
        <v>100</v>
      </c>
      <c r="F84" s="164">
        <v>1</v>
      </c>
      <c r="G84" s="173"/>
      <c r="H84" s="173"/>
      <c r="I84" s="164">
        <v>1</v>
      </c>
      <c r="J84" s="173"/>
      <c r="K84" s="173"/>
      <c r="L84" s="160">
        <v>100</v>
      </c>
      <c r="M84" s="160">
        <v>100</v>
      </c>
      <c r="N84" s="160">
        <v>100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50"/>
      <c r="AV84" s="150"/>
      <c r="AW84" s="150"/>
      <c r="AX84" s="150"/>
      <c r="AY84" s="160">
        <v>100</v>
      </c>
      <c r="AZ84" s="160">
        <v>100</v>
      </c>
      <c r="BA84" s="150"/>
      <c r="BB84" s="150"/>
      <c r="BC84" s="160">
        <v>100</v>
      </c>
      <c r="BD84" s="150"/>
      <c r="BE84" s="150"/>
      <c r="BF84" s="150"/>
      <c r="BG84" s="150"/>
      <c r="BH84" s="150"/>
      <c r="BI84" s="150"/>
      <c r="BJ84" s="150"/>
      <c r="BK84" s="150"/>
      <c r="BL84" s="172"/>
      <c r="BM84" s="202"/>
      <c r="BN84" s="202"/>
      <c r="BO84" s="20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</row>
    <row r="85" spans="1:89" s="125" customFormat="1" ht="12">
      <c r="A85" s="464"/>
      <c r="B85" s="158" t="s">
        <v>451</v>
      </c>
      <c r="C85" s="159" t="s">
        <v>15</v>
      </c>
      <c r="D85" s="164">
        <v>100</v>
      </c>
      <c r="E85" s="164">
        <v>100</v>
      </c>
      <c r="F85" s="164">
        <v>1</v>
      </c>
      <c r="G85" s="173"/>
      <c r="H85" s="173"/>
      <c r="I85" s="164">
        <v>1</v>
      </c>
      <c r="J85" s="173"/>
      <c r="K85" s="173"/>
      <c r="L85" s="160">
        <v>100</v>
      </c>
      <c r="M85" s="160">
        <v>100</v>
      </c>
      <c r="N85" s="160">
        <v>100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50"/>
      <c r="AV85" s="150"/>
      <c r="AW85" s="150"/>
      <c r="AX85" s="150"/>
      <c r="AY85" s="160">
        <v>100</v>
      </c>
      <c r="AZ85" s="160">
        <v>100</v>
      </c>
      <c r="BA85" s="150"/>
      <c r="BB85" s="150"/>
      <c r="BC85" s="160">
        <v>100</v>
      </c>
      <c r="BD85" s="150"/>
      <c r="BE85" s="150"/>
      <c r="BF85" s="150"/>
      <c r="BG85" s="150"/>
      <c r="BH85" s="150"/>
      <c r="BI85" s="150"/>
      <c r="BJ85" s="150"/>
      <c r="BK85" s="150"/>
      <c r="BL85" s="172"/>
      <c r="BM85" s="202"/>
      <c r="BN85" s="202"/>
      <c r="BO85" s="20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</row>
    <row r="86" spans="1:89" s="125" customFormat="1" ht="12">
      <c r="A86" s="464"/>
      <c r="B86" s="158" t="s">
        <v>452</v>
      </c>
      <c r="C86" s="159" t="s">
        <v>15</v>
      </c>
      <c r="D86" s="164">
        <v>150</v>
      </c>
      <c r="E86" s="164">
        <v>150</v>
      </c>
      <c r="F86" s="164">
        <v>1</v>
      </c>
      <c r="G86" s="173"/>
      <c r="H86" s="173"/>
      <c r="I86" s="164">
        <v>1</v>
      </c>
      <c r="J86" s="173"/>
      <c r="K86" s="173"/>
      <c r="L86" s="160">
        <v>150</v>
      </c>
      <c r="M86" s="160">
        <v>150</v>
      </c>
      <c r="N86" s="160">
        <v>150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50"/>
      <c r="AV86" s="150"/>
      <c r="AW86" s="150"/>
      <c r="AX86" s="150"/>
      <c r="AY86" s="160">
        <v>150</v>
      </c>
      <c r="AZ86" s="160">
        <v>150</v>
      </c>
      <c r="BA86" s="150"/>
      <c r="BB86" s="150"/>
      <c r="BC86" s="160">
        <v>150</v>
      </c>
      <c r="BD86" s="150"/>
      <c r="BE86" s="150"/>
      <c r="BF86" s="150"/>
      <c r="BG86" s="150"/>
      <c r="BH86" s="150"/>
      <c r="BI86" s="150"/>
      <c r="BJ86" s="150"/>
      <c r="BK86" s="150"/>
      <c r="BL86" s="172"/>
      <c r="BM86" s="202"/>
      <c r="BN86" s="202"/>
      <c r="BO86" s="20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</row>
    <row r="87" spans="1:89" s="125" customFormat="1" ht="12">
      <c r="A87" s="464"/>
      <c r="B87" s="158" t="s">
        <v>453</v>
      </c>
      <c r="C87" s="159" t="s">
        <v>15</v>
      </c>
      <c r="D87" s="164">
        <v>150</v>
      </c>
      <c r="E87" s="164">
        <v>150</v>
      </c>
      <c r="F87" s="164">
        <v>1</v>
      </c>
      <c r="G87" s="173"/>
      <c r="H87" s="173"/>
      <c r="I87" s="173"/>
      <c r="J87" s="164">
        <v>1</v>
      </c>
      <c r="K87" s="173"/>
      <c r="L87" s="160">
        <v>150</v>
      </c>
      <c r="M87" s="160">
        <v>150</v>
      </c>
      <c r="N87" s="160">
        <v>150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50"/>
      <c r="AV87" s="150"/>
      <c r="AW87" s="150"/>
      <c r="AX87" s="150"/>
      <c r="AY87" s="172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60">
        <v>150</v>
      </c>
      <c r="BM87" s="160">
        <v>150</v>
      </c>
      <c r="BN87" s="202"/>
      <c r="BO87" s="202"/>
      <c r="BP87" s="160">
        <v>150</v>
      </c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</row>
    <row r="88" spans="1:89" s="125" customFormat="1" ht="12">
      <c r="A88" s="464"/>
      <c r="B88" s="158" t="s">
        <v>454</v>
      </c>
      <c r="C88" s="159" t="s">
        <v>15</v>
      </c>
      <c r="D88" s="164">
        <v>100</v>
      </c>
      <c r="E88" s="164">
        <v>100</v>
      </c>
      <c r="F88" s="164">
        <v>1</v>
      </c>
      <c r="G88" s="173"/>
      <c r="H88" s="173"/>
      <c r="I88" s="173"/>
      <c r="J88" s="164">
        <v>1</v>
      </c>
      <c r="K88" s="173"/>
      <c r="L88" s="160">
        <v>100</v>
      </c>
      <c r="M88" s="160">
        <v>100</v>
      </c>
      <c r="N88" s="160">
        <v>100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50"/>
      <c r="AV88" s="150"/>
      <c r="AW88" s="150"/>
      <c r="AX88" s="150"/>
      <c r="AY88" s="172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60">
        <v>100</v>
      </c>
      <c r="BM88" s="160">
        <v>100</v>
      </c>
      <c r="BN88" s="202"/>
      <c r="BO88" s="202"/>
      <c r="BP88" s="160">
        <v>100</v>
      </c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</row>
    <row r="89" spans="1:89" s="125" customFormat="1" ht="12">
      <c r="A89" s="464"/>
      <c r="B89" s="158" t="s">
        <v>455</v>
      </c>
      <c r="C89" s="159" t="s">
        <v>15</v>
      </c>
      <c r="D89" s="164">
        <v>150</v>
      </c>
      <c r="E89" s="164">
        <v>150</v>
      </c>
      <c r="F89" s="164">
        <v>1</v>
      </c>
      <c r="G89" s="173"/>
      <c r="H89" s="173"/>
      <c r="I89" s="173"/>
      <c r="J89" s="164">
        <v>1</v>
      </c>
      <c r="K89" s="173"/>
      <c r="L89" s="160">
        <v>150</v>
      </c>
      <c r="M89" s="160">
        <v>150</v>
      </c>
      <c r="N89" s="160">
        <v>150</v>
      </c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50"/>
      <c r="AV89" s="150"/>
      <c r="AW89" s="150"/>
      <c r="AX89" s="150"/>
      <c r="AY89" s="172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60">
        <v>150</v>
      </c>
      <c r="BM89" s="160">
        <v>150</v>
      </c>
      <c r="BN89" s="202"/>
      <c r="BO89" s="202"/>
      <c r="BP89" s="160">
        <v>150</v>
      </c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</row>
    <row r="90" spans="1:89" s="125" customFormat="1" ht="12">
      <c r="A90" s="464"/>
      <c r="B90" s="158" t="s">
        <v>456</v>
      </c>
      <c r="C90" s="159" t="s">
        <v>15</v>
      </c>
      <c r="D90" s="164">
        <v>250</v>
      </c>
      <c r="E90" s="164">
        <v>250</v>
      </c>
      <c r="F90" s="164">
        <v>1</v>
      </c>
      <c r="G90" s="173"/>
      <c r="H90" s="173"/>
      <c r="I90" s="173"/>
      <c r="J90" s="173"/>
      <c r="K90" s="164">
        <v>1</v>
      </c>
      <c r="L90" s="160">
        <v>250</v>
      </c>
      <c r="M90" s="160">
        <v>250</v>
      </c>
      <c r="N90" s="160">
        <v>250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50"/>
      <c r="AV90" s="150"/>
      <c r="AW90" s="150"/>
      <c r="AX90" s="150"/>
      <c r="AY90" s="172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72"/>
      <c r="BM90" s="202"/>
      <c r="BN90" s="202"/>
      <c r="BO90" s="202"/>
      <c r="BP90" s="172"/>
      <c r="BQ90" s="172"/>
      <c r="BR90" s="172"/>
      <c r="BS90" s="172"/>
      <c r="BT90" s="172"/>
      <c r="BU90" s="172"/>
      <c r="BV90" s="172"/>
      <c r="BW90" s="172"/>
      <c r="BX90" s="172"/>
      <c r="BY90" s="160">
        <v>250</v>
      </c>
      <c r="BZ90" s="160">
        <v>250</v>
      </c>
      <c r="CA90" s="172"/>
      <c r="CB90" s="172"/>
      <c r="CC90" s="160">
        <v>250</v>
      </c>
      <c r="CD90" s="172"/>
      <c r="CE90" s="172"/>
      <c r="CF90" s="172"/>
      <c r="CG90" s="172"/>
      <c r="CH90" s="172"/>
      <c r="CI90" s="172"/>
      <c r="CJ90" s="172"/>
      <c r="CK90" s="172"/>
    </row>
    <row r="91" spans="1:89" s="125" customFormat="1" ht="12">
      <c r="A91" s="464"/>
      <c r="B91" s="158" t="s">
        <v>457</v>
      </c>
      <c r="C91" s="205" t="s">
        <v>458</v>
      </c>
      <c r="D91" s="164">
        <v>2</v>
      </c>
      <c r="E91" s="164">
        <v>40</v>
      </c>
      <c r="F91" s="164">
        <v>20</v>
      </c>
      <c r="G91" s="164">
        <v>4</v>
      </c>
      <c r="H91" s="164">
        <v>4</v>
      </c>
      <c r="I91" s="164">
        <v>4</v>
      </c>
      <c r="J91" s="164">
        <v>4</v>
      </c>
      <c r="K91" s="164">
        <v>4</v>
      </c>
      <c r="L91" s="160">
        <v>40</v>
      </c>
      <c r="M91" s="160">
        <v>40</v>
      </c>
      <c r="N91" s="160">
        <v>40</v>
      </c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60">
        <v>8</v>
      </c>
      <c r="Z91" s="160">
        <v>8</v>
      </c>
      <c r="AA91" s="172"/>
      <c r="AB91" s="172"/>
      <c r="AC91" s="160">
        <v>8</v>
      </c>
      <c r="AD91" s="172"/>
      <c r="AE91" s="172"/>
      <c r="AF91" s="172"/>
      <c r="AG91" s="172"/>
      <c r="AH91" s="172"/>
      <c r="AI91" s="172"/>
      <c r="AJ91" s="172"/>
      <c r="AK91" s="172"/>
      <c r="AL91" s="160">
        <v>8</v>
      </c>
      <c r="AM91" s="160">
        <v>8</v>
      </c>
      <c r="AN91" s="172"/>
      <c r="AO91" s="172"/>
      <c r="AP91" s="160">
        <v>8</v>
      </c>
      <c r="AQ91" s="172"/>
      <c r="AR91" s="172"/>
      <c r="AS91" s="172"/>
      <c r="AT91" s="172"/>
      <c r="AU91" s="150"/>
      <c r="AV91" s="150"/>
      <c r="AW91" s="150"/>
      <c r="AX91" s="150"/>
      <c r="AY91" s="160">
        <v>8</v>
      </c>
      <c r="AZ91" s="160">
        <v>8</v>
      </c>
      <c r="BA91" s="150"/>
      <c r="BB91" s="150"/>
      <c r="BC91" s="160">
        <v>8</v>
      </c>
      <c r="BD91" s="150"/>
      <c r="BE91" s="150"/>
      <c r="BF91" s="150"/>
      <c r="BG91" s="150"/>
      <c r="BH91" s="150"/>
      <c r="BI91" s="150"/>
      <c r="BJ91" s="150"/>
      <c r="BK91" s="150"/>
      <c r="BL91" s="160">
        <v>8</v>
      </c>
      <c r="BM91" s="160">
        <v>8</v>
      </c>
      <c r="BN91" s="202"/>
      <c r="BO91" s="202"/>
      <c r="BP91" s="160">
        <v>8</v>
      </c>
      <c r="BQ91" s="172"/>
      <c r="BR91" s="172"/>
      <c r="BS91" s="172"/>
      <c r="BT91" s="172"/>
      <c r="BU91" s="172"/>
      <c r="BV91" s="172"/>
      <c r="BW91" s="172"/>
      <c r="BX91" s="172"/>
      <c r="BY91" s="160">
        <v>8</v>
      </c>
      <c r="BZ91" s="160">
        <v>8</v>
      </c>
      <c r="CA91" s="172"/>
      <c r="CB91" s="172"/>
      <c r="CC91" s="160">
        <v>8</v>
      </c>
      <c r="CD91" s="172"/>
      <c r="CE91" s="172"/>
      <c r="CF91" s="172"/>
      <c r="CG91" s="172"/>
      <c r="CH91" s="172"/>
      <c r="CI91" s="172"/>
      <c r="CJ91" s="172"/>
      <c r="CK91" s="172"/>
    </row>
    <row r="92" spans="1:89" s="122" customFormat="1" ht="12">
      <c r="A92" s="464"/>
      <c r="B92" s="158" t="s">
        <v>459</v>
      </c>
      <c r="C92" s="205" t="s">
        <v>15</v>
      </c>
      <c r="D92" s="164">
        <v>10</v>
      </c>
      <c r="E92" s="164">
        <v>270</v>
      </c>
      <c r="F92" s="164">
        <v>27</v>
      </c>
      <c r="G92" s="204" t="s">
        <v>460</v>
      </c>
      <c r="H92" s="204" t="s">
        <v>461</v>
      </c>
      <c r="I92" s="204" t="s">
        <v>462</v>
      </c>
      <c r="J92" s="204" t="s">
        <v>463</v>
      </c>
      <c r="K92" s="204" t="s">
        <v>464</v>
      </c>
      <c r="L92" s="160">
        <v>270</v>
      </c>
      <c r="M92" s="160">
        <v>270</v>
      </c>
      <c r="N92" s="160">
        <v>270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60">
        <v>54</v>
      </c>
      <c r="Z92" s="160">
        <v>54</v>
      </c>
      <c r="AA92" s="172"/>
      <c r="AB92" s="172"/>
      <c r="AC92" s="160">
        <v>54</v>
      </c>
      <c r="AD92" s="172"/>
      <c r="AE92" s="172"/>
      <c r="AF92" s="172"/>
      <c r="AG92" s="172"/>
      <c r="AH92" s="172"/>
      <c r="AI92" s="172"/>
      <c r="AJ92" s="172"/>
      <c r="AK92" s="172"/>
      <c r="AL92" s="160">
        <v>54</v>
      </c>
      <c r="AM92" s="160">
        <v>54</v>
      </c>
      <c r="AN92" s="172"/>
      <c r="AO92" s="172"/>
      <c r="AP92" s="160">
        <v>54</v>
      </c>
      <c r="AQ92" s="172"/>
      <c r="AR92" s="172"/>
      <c r="AS92" s="172"/>
      <c r="AT92" s="172"/>
      <c r="AU92" s="150"/>
      <c r="AV92" s="150"/>
      <c r="AW92" s="150"/>
      <c r="AX92" s="150"/>
      <c r="AY92" s="160">
        <v>54</v>
      </c>
      <c r="AZ92" s="160">
        <v>54</v>
      </c>
      <c r="BA92" s="150"/>
      <c r="BB92" s="150"/>
      <c r="BC92" s="160">
        <v>54</v>
      </c>
      <c r="BD92" s="150"/>
      <c r="BE92" s="150"/>
      <c r="BF92" s="150"/>
      <c r="BG92" s="150"/>
      <c r="BH92" s="150"/>
      <c r="BI92" s="150"/>
      <c r="BJ92" s="150"/>
      <c r="BK92" s="150"/>
      <c r="BL92" s="160">
        <v>54</v>
      </c>
      <c r="BM92" s="160">
        <v>54</v>
      </c>
      <c r="BN92" s="202"/>
      <c r="BO92" s="202"/>
      <c r="BP92" s="160">
        <v>54</v>
      </c>
      <c r="BQ92" s="172"/>
      <c r="BR92" s="172"/>
      <c r="BS92" s="172"/>
      <c r="BT92" s="172"/>
      <c r="BU92" s="172"/>
      <c r="BV92" s="172"/>
      <c r="BW92" s="172"/>
      <c r="BX92" s="172"/>
      <c r="BY92" s="160">
        <v>54</v>
      </c>
      <c r="BZ92" s="160">
        <v>54</v>
      </c>
      <c r="CA92" s="172"/>
      <c r="CB92" s="172"/>
      <c r="CC92" s="160">
        <v>54</v>
      </c>
      <c r="CD92" s="172"/>
      <c r="CE92" s="172"/>
      <c r="CF92" s="172"/>
      <c r="CG92" s="172"/>
      <c r="CH92" s="172"/>
      <c r="CI92" s="172"/>
      <c r="CJ92" s="172"/>
      <c r="CK92" s="172"/>
    </row>
    <row r="93" spans="2:89" s="124" customFormat="1" ht="12">
      <c r="B93" s="152" t="s">
        <v>465</v>
      </c>
      <c r="C93" s="76"/>
      <c r="D93" s="169"/>
      <c r="E93" s="169">
        <f>E94+E123+E146</f>
        <v>234668.7</v>
      </c>
      <c r="F93" s="170"/>
      <c r="G93" s="170"/>
      <c r="H93" s="170"/>
      <c r="I93" s="170"/>
      <c r="J93" s="170"/>
      <c r="K93" s="170"/>
      <c r="L93" s="168">
        <f aca="true" t="shared" si="16" ref="L93:BQ93">L94+L123+L146</f>
        <v>232828.7</v>
      </c>
      <c r="M93" s="168">
        <f t="shared" si="16"/>
        <v>232828.7</v>
      </c>
      <c r="N93" s="168">
        <f t="shared" si="16"/>
        <v>232828.7</v>
      </c>
      <c r="O93" s="168">
        <f t="shared" si="16"/>
        <v>0</v>
      </c>
      <c r="P93" s="168">
        <f t="shared" si="16"/>
        <v>0</v>
      </c>
      <c r="Q93" s="168">
        <f t="shared" si="16"/>
        <v>0</v>
      </c>
      <c r="R93" s="168">
        <f t="shared" si="16"/>
        <v>0</v>
      </c>
      <c r="S93" s="168">
        <f t="shared" si="16"/>
        <v>0</v>
      </c>
      <c r="T93" s="168">
        <f t="shared" si="16"/>
        <v>0</v>
      </c>
      <c r="U93" s="168">
        <f t="shared" si="16"/>
        <v>1840</v>
      </c>
      <c r="V93" s="168">
        <f t="shared" si="16"/>
        <v>0</v>
      </c>
      <c r="W93" s="168">
        <f t="shared" si="16"/>
        <v>0</v>
      </c>
      <c r="X93" s="168">
        <f t="shared" si="16"/>
        <v>1840</v>
      </c>
      <c r="Y93" s="168">
        <f t="shared" si="16"/>
        <v>54462.7</v>
      </c>
      <c r="Z93" s="168">
        <f t="shared" si="16"/>
        <v>54462.7</v>
      </c>
      <c r="AA93" s="168">
        <f t="shared" si="16"/>
        <v>54462.7</v>
      </c>
      <c r="AB93" s="168">
        <f t="shared" si="16"/>
        <v>0</v>
      </c>
      <c r="AC93" s="168">
        <f t="shared" si="16"/>
        <v>0</v>
      </c>
      <c r="AD93" s="168">
        <f t="shared" si="16"/>
        <v>0</v>
      </c>
      <c r="AE93" s="168">
        <f t="shared" si="16"/>
        <v>0</v>
      </c>
      <c r="AF93" s="168">
        <f t="shared" si="16"/>
        <v>0</v>
      </c>
      <c r="AG93" s="168">
        <f t="shared" si="16"/>
        <v>0</v>
      </c>
      <c r="AH93" s="168">
        <f t="shared" si="16"/>
        <v>460</v>
      </c>
      <c r="AI93" s="168">
        <f t="shared" si="16"/>
        <v>0</v>
      </c>
      <c r="AJ93" s="168">
        <f t="shared" si="16"/>
        <v>0</v>
      </c>
      <c r="AK93" s="168">
        <f t="shared" si="16"/>
        <v>460</v>
      </c>
      <c r="AL93" s="168">
        <f t="shared" si="16"/>
        <v>75509.6</v>
      </c>
      <c r="AM93" s="168">
        <f t="shared" si="16"/>
        <v>75509.6</v>
      </c>
      <c r="AN93" s="168">
        <f t="shared" si="16"/>
        <v>75509.6</v>
      </c>
      <c r="AO93" s="168">
        <f t="shared" si="16"/>
        <v>0</v>
      </c>
      <c r="AP93" s="168">
        <f t="shared" si="16"/>
        <v>0</v>
      </c>
      <c r="AQ93" s="168">
        <f t="shared" si="16"/>
        <v>0</v>
      </c>
      <c r="AR93" s="168">
        <f t="shared" si="16"/>
        <v>0</v>
      </c>
      <c r="AS93" s="168">
        <f t="shared" si="16"/>
        <v>0</v>
      </c>
      <c r="AT93" s="168">
        <f t="shared" si="16"/>
        <v>0</v>
      </c>
      <c r="AU93" s="168">
        <f t="shared" si="16"/>
        <v>460</v>
      </c>
      <c r="AV93" s="168">
        <f t="shared" si="16"/>
        <v>0</v>
      </c>
      <c r="AW93" s="168">
        <f t="shared" si="16"/>
        <v>0</v>
      </c>
      <c r="AX93" s="168">
        <f t="shared" si="16"/>
        <v>460</v>
      </c>
      <c r="AY93" s="168">
        <f t="shared" si="16"/>
        <v>61864.9</v>
      </c>
      <c r="AZ93" s="168">
        <f t="shared" si="16"/>
        <v>61864.9</v>
      </c>
      <c r="BA93" s="168">
        <f t="shared" si="16"/>
        <v>61864.9</v>
      </c>
      <c r="BB93" s="168">
        <f t="shared" si="16"/>
        <v>0</v>
      </c>
      <c r="BC93" s="168">
        <f t="shared" si="16"/>
        <v>0</v>
      </c>
      <c r="BD93" s="168">
        <f t="shared" si="16"/>
        <v>0</v>
      </c>
      <c r="BE93" s="168">
        <f t="shared" si="16"/>
        <v>0</v>
      </c>
      <c r="BF93" s="168">
        <f t="shared" si="16"/>
        <v>0</v>
      </c>
      <c r="BG93" s="168">
        <f t="shared" si="16"/>
        <v>0</v>
      </c>
      <c r="BH93" s="168">
        <f t="shared" si="16"/>
        <v>460</v>
      </c>
      <c r="BI93" s="168">
        <f t="shared" si="16"/>
        <v>0</v>
      </c>
      <c r="BJ93" s="168">
        <f t="shared" si="16"/>
        <v>0</v>
      </c>
      <c r="BK93" s="168">
        <f t="shared" si="16"/>
        <v>460</v>
      </c>
      <c r="BL93" s="168">
        <f t="shared" si="16"/>
        <v>15299</v>
      </c>
      <c r="BM93" s="168">
        <f t="shared" si="16"/>
        <v>15299</v>
      </c>
      <c r="BN93" s="168">
        <f t="shared" si="16"/>
        <v>15299</v>
      </c>
      <c r="BO93" s="168">
        <f t="shared" si="16"/>
        <v>0</v>
      </c>
      <c r="BP93" s="168">
        <f t="shared" si="16"/>
        <v>0</v>
      </c>
      <c r="BQ93" s="168">
        <f t="shared" si="16"/>
        <v>0</v>
      </c>
      <c r="BR93" s="168">
        <f aca="true" t="shared" si="17" ref="BR93:CK93">BR94+BR123+BR146</f>
        <v>0</v>
      </c>
      <c r="BS93" s="168">
        <f t="shared" si="17"/>
        <v>0</v>
      </c>
      <c r="BT93" s="168">
        <f t="shared" si="17"/>
        <v>0</v>
      </c>
      <c r="BU93" s="168">
        <f t="shared" si="17"/>
        <v>460</v>
      </c>
      <c r="BV93" s="168">
        <f t="shared" si="17"/>
        <v>0</v>
      </c>
      <c r="BW93" s="168">
        <f t="shared" si="17"/>
        <v>0</v>
      </c>
      <c r="BX93" s="168">
        <f t="shared" si="17"/>
        <v>460</v>
      </c>
      <c r="BY93" s="168">
        <f t="shared" si="17"/>
        <v>25692.5</v>
      </c>
      <c r="BZ93" s="168">
        <f t="shared" si="17"/>
        <v>25692.5</v>
      </c>
      <c r="CA93" s="168">
        <f t="shared" si="17"/>
        <v>25692.5</v>
      </c>
      <c r="CB93" s="168">
        <f t="shared" si="17"/>
        <v>0</v>
      </c>
      <c r="CC93" s="168">
        <f t="shared" si="17"/>
        <v>0</v>
      </c>
      <c r="CD93" s="168">
        <f t="shared" si="17"/>
        <v>0</v>
      </c>
      <c r="CE93" s="168">
        <f t="shared" si="17"/>
        <v>0</v>
      </c>
      <c r="CF93" s="168">
        <f t="shared" si="17"/>
        <v>0</v>
      </c>
      <c r="CG93" s="168">
        <f t="shared" si="17"/>
        <v>0</v>
      </c>
      <c r="CH93" s="168">
        <f t="shared" si="17"/>
        <v>0</v>
      </c>
      <c r="CI93" s="168">
        <f t="shared" si="17"/>
        <v>0</v>
      </c>
      <c r="CJ93" s="168">
        <f t="shared" si="17"/>
        <v>0</v>
      </c>
      <c r="CK93" s="168">
        <f t="shared" si="17"/>
        <v>0</v>
      </c>
    </row>
    <row r="94" spans="2:89" s="123" customFormat="1" ht="12">
      <c r="B94" s="171" t="s">
        <v>466</v>
      </c>
      <c r="C94" s="145"/>
      <c r="D94" s="173"/>
      <c r="E94" s="173">
        <f>SUM(E95:E122)</f>
        <v>176161</v>
      </c>
      <c r="F94" s="174"/>
      <c r="G94" s="174"/>
      <c r="H94" s="174"/>
      <c r="I94" s="174"/>
      <c r="J94" s="174"/>
      <c r="K94" s="174"/>
      <c r="L94" s="172">
        <f aca="true" t="shared" si="18" ref="L94:BQ94">SUM(L95:L122)</f>
        <v>174321</v>
      </c>
      <c r="M94" s="172">
        <f t="shared" si="18"/>
        <v>174321</v>
      </c>
      <c r="N94" s="172">
        <f t="shared" si="18"/>
        <v>174321</v>
      </c>
      <c r="O94" s="172">
        <f t="shared" si="18"/>
        <v>0</v>
      </c>
      <c r="P94" s="172">
        <f t="shared" si="18"/>
        <v>0</v>
      </c>
      <c r="Q94" s="172">
        <f t="shared" si="18"/>
        <v>0</v>
      </c>
      <c r="R94" s="172">
        <f t="shared" si="18"/>
        <v>0</v>
      </c>
      <c r="S94" s="172">
        <f t="shared" si="18"/>
        <v>0</v>
      </c>
      <c r="T94" s="172">
        <f t="shared" si="18"/>
        <v>0</v>
      </c>
      <c r="U94" s="172">
        <f t="shared" si="18"/>
        <v>1840</v>
      </c>
      <c r="V94" s="172">
        <f t="shared" si="18"/>
        <v>0</v>
      </c>
      <c r="W94" s="172">
        <f t="shared" si="18"/>
        <v>0</v>
      </c>
      <c r="X94" s="172">
        <f t="shared" si="18"/>
        <v>1840</v>
      </c>
      <c r="Y94" s="172">
        <f t="shared" si="18"/>
        <v>41508</v>
      </c>
      <c r="Z94" s="172">
        <f t="shared" si="18"/>
        <v>41508</v>
      </c>
      <c r="AA94" s="172">
        <f t="shared" si="18"/>
        <v>41508</v>
      </c>
      <c r="AB94" s="172">
        <f t="shared" si="18"/>
        <v>0</v>
      </c>
      <c r="AC94" s="172">
        <f t="shared" si="18"/>
        <v>0</v>
      </c>
      <c r="AD94" s="172">
        <f t="shared" si="18"/>
        <v>0</v>
      </c>
      <c r="AE94" s="172">
        <f t="shared" si="18"/>
        <v>0</v>
      </c>
      <c r="AF94" s="172">
        <f t="shared" si="18"/>
        <v>0</v>
      </c>
      <c r="AG94" s="172">
        <f t="shared" si="18"/>
        <v>0</v>
      </c>
      <c r="AH94" s="172">
        <f t="shared" si="18"/>
        <v>460</v>
      </c>
      <c r="AI94" s="172">
        <f t="shared" si="18"/>
        <v>0</v>
      </c>
      <c r="AJ94" s="172">
        <f t="shared" si="18"/>
        <v>0</v>
      </c>
      <c r="AK94" s="172">
        <f t="shared" si="18"/>
        <v>460</v>
      </c>
      <c r="AL94" s="172">
        <f t="shared" si="18"/>
        <v>57771</v>
      </c>
      <c r="AM94" s="172">
        <f t="shared" si="18"/>
        <v>57771</v>
      </c>
      <c r="AN94" s="172">
        <f t="shared" si="18"/>
        <v>57771</v>
      </c>
      <c r="AO94" s="172">
        <f t="shared" si="18"/>
        <v>0</v>
      </c>
      <c r="AP94" s="172">
        <f t="shared" si="18"/>
        <v>0</v>
      </c>
      <c r="AQ94" s="172">
        <f t="shared" si="18"/>
        <v>0</v>
      </c>
      <c r="AR94" s="172">
        <f t="shared" si="18"/>
        <v>0</v>
      </c>
      <c r="AS94" s="172">
        <f t="shared" si="18"/>
        <v>0</v>
      </c>
      <c r="AT94" s="172">
        <f t="shared" si="18"/>
        <v>0</v>
      </c>
      <c r="AU94" s="172">
        <f t="shared" si="18"/>
        <v>460</v>
      </c>
      <c r="AV94" s="172">
        <f t="shared" si="18"/>
        <v>0</v>
      </c>
      <c r="AW94" s="172">
        <f t="shared" si="18"/>
        <v>0</v>
      </c>
      <c r="AX94" s="172">
        <f t="shared" si="18"/>
        <v>460</v>
      </c>
      <c r="AY94" s="172">
        <f t="shared" si="18"/>
        <v>46027</v>
      </c>
      <c r="AZ94" s="172">
        <f t="shared" si="18"/>
        <v>46027</v>
      </c>
      <c r="BA94" s="172">
        <f t="shared" si="18"/>
        <v>46027</v>
      </c>
      <c r="BB94" s="172">
        <f t="shared" si="18"/>
        <v>0</v>
      </c>
      <c r="BC94" s="172">
        <f t="shared" si="18"/>
        <v>0</v>
      </c>
      <c r="BD94" s="172">
        <f t="shared" si="18"/>
        <v>0</v>
      </c>
      <c r="BE94" s="172">
        <f t="shared" si="18"/>
        <v>0</v>
      </c>
      <c r="BF94" s="172">
        <f t="shared" si="18"/>
        <v>0</v>
      </c>
      <c r="BG94" s="172">
        <f t="shared" si="18"/>
        <v>0</v>
      </c>
      <c r="BH94" s="172">
        <f t="shared" si="18"/>
        <v>460</v>
      </c>
      <c r="BI94" s="172">
        <f t="shared" si="18"/>
        <v>0</v>
      </c>
      <c r="BJ94" s="172">
        <f t="shared" si="18"/>
        <v>0</v>
      </c>
      <c r="BK94" s="172">
        <f t="shared" si="18"/>
        <v>460</v>
      </c>
      <c r="BL94" s="172">
        <f t="shared" si="18"/>
        <v>6490</v>
      </c>
      <c r="BM94" s="172">
        <f t="shared" si="18"/>
        <v>6490</v>
      </c>
      <c r="BN94" s="172">
        <f t="shared" si="18"/>
        <v>6490</v>
      </c>
      <c r="BO94" s="172">
        <f t="shared" si="18"/>
        <v>0</v>
      </c>
      <c r="BP94" s="172">
        <f t="shared" si="18"/>
        <v>0</v>
      </c>
      <c r="BQ94" s="172">
        <f t="shared" si="18"/>
        <v>0</v>
      </c>
      <c r="BR94" s="172">
        <f aca="true" t="shared" si="19" ref="BR94:CK94">SUM(BR95:BR122)</f>
        <v>0</v>
      </c>
      <c r="BS94" s="172">
        <f t="shared" si="19"/>
        <v>0</v>
      </c>
      <c r="BT94" s="172">
        <f t="shared" si="19"/>
        <v>0</v>
      </c>
      <c r="BU94" s="172">
        <f t="shared" si="19"/>
        <v>460</v>
      </c>
      <c r="BV94" s="172">
        <f t="shared" si="19"/>
        <v>0</v>
      </c>
      <c r="BW94" s="172">
        <f t="shared" si="19"/>
        <v>0</v>
      </c>
      <c r="BX94" s="172">
        <f t="shared" si="19"/>
        <v>460</v>
      </c>
      <c r="BY94" s="172">
        <f t="shared" si="19"/>
        <v>22525</v>
      </c>
      <c r="BZ94" s="172">
        <f t="shared" si="19"/>
        <v>22525</v>
      </c>
      <c r="CA94" s="172">
        <f t="shared" si="19"/>
        <v>22525</v>
      </c>
      <c r="CB94" s="172">
        <f t="shared" si="19"/>
        <v>0</v>
      </c>
      <c r="CC94" s="172">
        <f t="shared" si="19"/>
        <v>0</v>
      </c>
      <c r="CD94" s="172">
        <f t="shared" si="19"/>
        <v>0</v>
      </c>
      <c r="CE94" s="172">
        <f t="shared" si="19"/>
        <v>0</v>
      </c>
      <c r="CF94" s="172">
        <f t="shared" si="19"/>
        <v>0</v>
      </c>
      <c r="CG94" s="172">
        <f t="shared" si="19"/>
        <v>0</v>
      </c>
      <c r="CH94" s="172">
        <f t="shared" si="19"/>
        <v>0</v>
      </c>
      <c r="CI94" s="172">
        <f t="shared" si="19"/>
        <v>0</v>
      </c>
      <c r="CJ94" s="172">
        <f t="shared" si="19"/>
        <v>0</v>
      </c>
      <c r="CK94" s="172">
        <f t="shared" si="19"/>
        <v>0</v>
      </c>
    </row>
    <row r="95" spans="1:89" s="125" customFormat="1" ht="12">
      <c r="A95" s="465" t="s">
        <v>389</v>
      </c>
      <c r="B95" s="158" t="s">
        <v>467</v>
      </c>
      <c r="C95" s="205" t="s">
        <v>468</v>
      </c>
      <c r="D95" s="164"/>
      <c r="E95" s="164"/>
      <c r="F95" s="164"/>
      <c r="G95" s="164"/>
      <c r="H95" s="164"/>
      <c r="I95" s="164"/>
      <c r="J95" s="164"/>
      <c r="K95" s="164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99"/>
      <c r="AV95" s="199"/>
      <c r="AW95" s="199"/>
      <c r="AX95" s="199"/>
      <c r="AY95" s="160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60"/>
      <c r="BM95" s="194"/>
      <c r="BN95" s="194"/>
      <c r="BO95" s="194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</row>
    <row r="96" spans="1:89" s="125" customFormat="1" ht="12">
      <c r="A96" s="465"/>
      <c r="B96" s="158" t="s">
        <v>469</v>
      </c>
      <c r="C96" s="159" t="s">
        <v>468</v>
      </c>
      <c r="D96" s="164">
        <v>30</v>
      </c>
      <c r="E96" s="164">
        <v>1200</v>
      </c>
      <c r="F96" s="164">
        <v>400</v>
      </c>
      <c r="G96" s="164">
        <v>100</v>
      </c>
      <c r="H96" s="164">
        <v>100</v>
      </c>
      <c r="I96" s="164">
        <v>100</v>
      </c>
      <c r="J96" s="164">
        <v>100</v>
      </c>
      <c r="K96" s="164"/>
      <c r="L96" s="160">
        <v>960</v>
      </c>
      <c r="M96" s="160">
        <v>960</v>
      </c>
      <c r="N96" s="160">
        <v>960</v>
      </c>
      <c r="O96" s="160"/>
      <c r="P96" s="160"/>
      <c r="Q96" s="160"/>
      <c r="R96" s="160"/>
      <c r="S96" s="160"/>
      <c r="T96" s="160"/>
      <c r="U96" s="160">
        <v>240</v>
      </c>
      <c r="V96" s="160"/>
      <c r="W96" s="160"/>
      <c r="X96" s="160">
        <v>240</v>
      </c>
      <c r="Y96" s="160">
        <v>240</v>
      </c>
      <c r="Z96" s="160">
        <v>240</v>
      </c>
      <c r="AA96" s="160">
        <v>240</v>
      </c>
      <c r="AB96" s="160"/>
      <c r="AC96" s="160"/>
      <c r="AD96" s="160"/>
      <c r="AE96" s="160"/>
      <c r="AF96" s="160"/>
      <c r="AG96" s="160"/>
      <c r="AH96" s="160">
        <v>60</v>
      </c>
      <c r="AI96" s="160"/>
      <c r="AJ96" s="160"/>
      <c r="AK96" s="160">
        <v>60</v>
      </c>
      <c r="AL96" s="160">
        <v>240</v>
      </c>
      <c r="AM96" s="160">
        <v>240</v>
      </c>
      <c r="AN96" s="160">
        <v>240</v>
      </c>
      <c r="AO96" s="160"/>
      <c r="AP96" s="160"/>
      <c r="AQ96" s="160"/>
      <c r="AR96" s="160"/>
      <c r="AS96" s="160"/>
      <c r="AT96" s="160"/>
      <c r="AU96" s="160">
        <v>60</v>
      </c>
      <c r="AV96" s="199"/>
      <c r="AW96" s="160"/>
      <c r="AX96" s="160">
        <v>60</v>
      </c>
      <c r="AY96" s="160">
        <v>240</v>
      </c>
      <c r="AZ96" s="160">
        <v>240</v>
      </c>
      <c r="BA96" s="160">
        <v>240</v>
      </c>
      <c r="BB96" s="160"/>
      <c r="BC96" s="160"/>
      <c r="BD96" s="160"/>
      <c r="BE96" s="160"/>
      <c r="BF96" s="160"/>
      <c r="BG96" s="160"/>
      <c r="BH96" s="160">
        <v>60</v>
      </c>
      <c r="BI96" s="199"/>
      <c r="BJ96" s="160"/>
      <c r="BK96" s="160">
        <v>60</v>
      </c>
      <c r="BL96" s="160">
        <v>240</v>
      </c>
      <c r="BM96" s="160">
        <v>240</v>
      </c>
      <c r="BN96" s="160">
        <v>240</v>
      </c>
      <c r="BO96" s="160"/>
      <c r="BP96" s="160"/>
      <c r="BQ96" s="160"/>
      <c r="BR96" s="160"/>
      <c r="BS96" s="160"/>
      <c r="BT96" s="160"/>
      <c r="BU96" s="160">
        <v>60</v>
      </c>
      <c r="BV96" s="199"/>
      <c r="BW96" s="160"/>
      <c r="BX96" s="160">
        <v>60</v>
      </c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</row>
    <row r="97" spans="1:89" s="125" customFormat="1" ht="12">
      <c r="A97" s="465"/>
      <c r="B97" s="158" t="s">
        <v>470</v>
      </c>
      <c r="C97" s="159" t="s">
        <v>468</v>
      </c>
      <c r="D97" s="164">
        <v>10</v>
      </c>
      <c r="E97" s="164">
        <v>8000</v>
      </c>
      <c r="F97" s="164">
        <v>800</v>
      </c>
      <c r="G97" s="164">
        <v>200</v>
      </c>
      <c r="H97" s="164">
        <v>200</v>
      </c>
      <c r="I97" s="164">
        <v>200</v>
      </c>
      <c r="J97" s="164">
        <v>200</v>
      </c>
      <c r="K97" s="164"/>
      <c r="L97" s="160">
        <v>6400</v>
      </c>
      <c r="M97" s="160">
        <v>6400</v>
      </c>
      <c r="N97" s="160">
        <v>6400</v>
      </c>
      <c r="O97" s="160"/>
      <c r="P97" s="160"/>
      <c r="Q97" s="160"/>
      <c r="R97" s="160"/>
      <c r="S97" s="160"/>
      <c r="T97" s="160"/>
      <c r="U97" s="160">
        <v>1600</v>
      </c>
      <c r="V97" s="160"/>
      <c r="W97" s="160"/>
      <c r="X97" s="160">
        <v>1600</v>
      </c>
      <c r="Y97" s="160">
        <v>1600</v>
      </c>
      <c r="Z97" s="160">
        <v>1600</v>
      </c>
      <c r="AA97" s="160">
        <v>1600</v>
      </c>
      <c r="AB97" s="160"/>
      <c r="AC97" s="160"/>
      <c r="AD97" s="160"/>
      <c r="AE97" s="160"/>
      <c r="AF97" s="160"/>
      <c r="AG97" s="160"/>
      <c r="AH97" s="160">
        <v>400</v>
      </c>
      <c r="AI97" s="160"/>
      <c r="AJ97" s="160"/>
      <c r="AK97" s="160">
        <v>400</v>
      </c>
      <c r="AL97" s="160">
        <v>1600</v>
      </c>
      <c r="AM97" s="160">
        <v>1600</v>
      </c>
      <c r="AN97" s="160">
        <v>1600</v>
      </c>
      <c r="AO97" s="160"/>
      <c r="AP97" s="160"/>
      <c r="AQ97" s="160"/>
      <c r="AR97" s="160"/>
      <c r="AS97" s="160"/>
      <c r="AT97" s="160"/>
      <c r="AU97" s="160">
        <v>400</v>
      </c>
      <c r="AV97" s="199"/>
      <c r="AW97" s="160"/>
      <c r="AX97" s="160">
        <v>400</v>
      </c>
      <c r="AY97" s="160">
        <v>1600</v>
      </c>
      <c r="AZ97" s="160">
        <v>1600</v>
      </c>
      <c r="BA97" s="160">
        <v>1600</v>
      </c>
      <c r="BB97" s="160"/>
      <c r="BC97" s="160"/>
      <c r="BD97" s="160"/>
      <c r="BE97" s="160"/>
      <c r="BF97" s="160"/>
      <c r="BG97" s="160"/>
      <c r="BH97" s="160">
        <v>400</v>
      </c>
      <c r="BI97" s="199"/>
      <c r="BJ97" s="160"/>
      <c r="BK97" s="160">
        <v>400</v>
      </c>
      <c r="BL97" s="160">
        <v>1600</v>
      </c>
      <c r="BM97" s="160">
        <v>1600</v>
      </c>
      <c r="BN97" s="160">
        <v>1600</v>
      </c>
      <c r="BO97" s="160"/>
      <c r="BP97" s="160"/>
      <c r="BQ97" s="160"/>
      <c r="BR97" s="160"/>
      <c r="BS97" s="160"/>
      <c r="BT97" s="160"/>
      <c r="BU97" s="160">
        <v>400</v>
      </c>
      <c r="BV97" s="199"/>
      <c r="BW97" s="160"/>
      <c r="BX97" s="160">
        <v>400</v>
      </c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</row>
    <row r="98" spans="1:89" s="125" customFormat="1" ht="12">
      <c r="A98" s="465"/>
      <c r="B98" s="158" t="s">
        <v>471</v>
      </c>
      <c r="C98" s="159" t="s">
        <v>468</v>
      </c>
      <c r="D98" s="164">
        <v>10</v>
      </c>
      <c r="E98" s="164">
        <v>6000</v>
      </c>
      <c r="F98" s="164">
        <v>600</v>
      </c>
      <c r="G98" s="164">
        <v>200</v>
      </c>
      <c r="H98" s="164">
        <v>100</v>
      </c>
      <c r="I98" s="164">
        <v>100</v>
      </c>
      <c r="J98" s="164">
        <v>100</v>
      </c>
      <c r="K98" s="164">
        <v>100</v>
      </c>
      <c r="L98" s="160">
        <v>6000</v>
      </c>
      <c r="M98" s="160">
        <v>6000</v>
      </c>
      <c r="N98" s="160">
        <v>6000</v>
      </c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>
        <v>2000</v>
      </c>
      <c r="Z98" s="160">
        <v>2000</v>
      </c>
      <c r="AA98" s="160">
        <v>2000</v>
      </c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>
        <v>1000</v>
      </c>
      <c r="AM98" s="160">
        <v>1000</v>
      </c>
      <c r="AN98" s="160">
        <v>1000</v>
      </c>
      <c r="AO98" s="160"/>
      <c r="AP98" s="160"/>
      <c r="AQ98" s="160"/>
      <c r="AR98" s="160"/>
      <c r="AS98" s="160"/>
      <c r="AT98" s="160"/>
      <c r="AU98" s="199"/>
      <c r="AV98" s="199"/>
      <c r="AW98" s="199"/>
      <c r="AX98" s="199"/>
      <c r="AY98" s="160">
        <v>1000</v>
      </c>
      <c r="AZ98" s="160">
        <v>1000</v>
      </c>
      <c r="BA98" s="160">
        <v>1000</v>
      </c>
      <c r="BB98" s="160"/>
      <c r="BC98" s="160"/>
      <c r="BD98" s="160"/>
      <c r="BE98" s="160"/>
      <c r="BF98" s="160"/>
      <c r="BG98" s="160"/>
      <c r="BH98" s="199"/>
      <c r="BI98" s="199"/>
      <c r="BJ98" s="199"/>
      <c r="BK98" s="199"/>
      <c r="BL98" s="160">
        <v>1000</v>
      </c>
      <c r="BM98" s="160">
        <v>1000</v>
      </c>
      <c r="BN98" s="160">
        <v>1000</v>
      </c>
      <c r="BO98" s="160"/>
      <c r="BP98" s="160"/>
      <c r="BQ98" s="160"/>
      <c r="BR98" s="160"/>
      <c r="BS98" s="160"/>
      <c r="BT98" s="160"/>
      <c r="BU98" s="199"/>
      <c r="BV98" s="199"/>
      <c r="BW98" s="199"/>
      <c r="BX98" s="199"/>
      <c r="BY98" s="160">
        <v>1000</v>
      </c>
      <c r="BZ98" s="160">
        <v>1000</v>
      </c>
      <c r="CA98" s="160">
        <v>1000</v>
      </c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</row>
    <row r="99" spans="1:89" s="125" customFormat="1" ht="12">
      <c r="A99" s="465" t="s">
        <v>21</v>
      </c>
      <c r="B99" s="158" t="s">
        <v>472</v>
      </c>
      <c r="C99" s="159" t="s">
        <v>468</v>
      </c>
      <c r="D99" s="164"/>
      <c r="E99" s="164"/>
      <c r="F99" s="164"/>
      <c r="G99" s="164"/>
      <c r="H99" s="164"/>
      <c r="I99" s="164"/>
      <c r="J99" s="164"/>
      <c r="K99" s="164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99"/>
      <c r="AV99" s="199"/>
      <c r="AW99" s="199"/>
      <c r="AX99" s="199"/>
      <c r="AY99" s="160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60"/>
      <c r="BM99" s="194"/>
      <c r="BN99" s="194"/>
      <c r="BO99" s="194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</row>
    <row r="100" spans="1:89" s="125" customFormat="1" ht="12">
      <c r="A100" s="465"/>
      <c r="B100" s="158" t="s">
        <v>473</v>
      </c>
      <c r="C100" s="159" t="s">
        <v>468</v>
      </c>
      <c r="D100" s="164"/>
      <c r="E100" s="164"/>
      <c r="F100" s="164"/>
      <c r="G100" s="164"/>
      <c r="H100" s="164"/>
      <c r="I100" s="164"/>
      <c r="J100" s="164"/>
      <c r="K100" s="164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99"/>
      <c r="AV100" s="199"/>
      <c r="AW100" s="199"/>
      <c r="AX100" s="199"/>
      <c r="AY100" s="160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60"/>
      <c r="BM100" s="194"/>
      <c r="BN100" s="194"/>
      <c r="BO100" s="194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</row>
    <row r="101" spans="1:89" s="125" customFormat="1" ht="12">
      <c r="A101" s="465"/>
      <c r="B101" s="158" t="s">
        <v>474</v>
      </c>
      <c r="C101" s="159" t="s">
        <v>468</v>
      </c>
      <c r="D101" s="164">
        <v>400</v>
      </c>
      <c r="E101" s="206">
        <v>11200</v>
      </c>
      <c r="F101" s="206">
        <v>28</v>
      </c>
      <c r="G101" s="164">
        <v>5</v>
      </c>
      <c r="H101" s="164">
        <v>23</v>
      </c>
      <c r="I101" s="164"/>
      <c r="J101" s="164"/>
      <c r="K101" s="164"/>
      <c r="L101" s="207">
        <v>11200</v>
      </c>
      <c r="M101" s="207">
        <v>11200</v>
      </c>
      <c r="N101" s="207">
        <v>11200</v>
      </c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>
        <v>1900</v>
      </c>
      <c r="Z101" s="160">
        <v>1900</v>
      </c>
      <c r="AA101" s="160">
        <v>1900</v>
      </c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>
        <v>9300</v>
      </c>
      <c r="AM101" s="160">
        <v>9300</v>
      </c>
      <c r="AN101" s="160">
        <v>9300</v>
      </c>
      <c r="AO101" s="160"/>
      <c r="AP101" s="160"/>
      <c r="AQ101" s="160"/>
      <c r="AR101" s="160"/>
      <c r="AS101" s="160"/>
      <c r="AT101" s="160"/>
      <c r="AU101" s="199"/>
      <c r="AV101" s="199"/>
      <c r="AW101" s="199"/>
      <c r="AX101" s="199"/>
      <c r="AY101" s="160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60"/>
      <c r="BM101" s="194"/>
      <c r="BN101" s="194"/>
      <c r="BO101" s="194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</row>
    <row r="102" spans="1:89" s="125" customFormat="1" ht="12">
      <c r="A102" s="465"/>
      <c r="B102" s="158" t="s">
        <v>475</v>
      </c>
      <c r="C102" s="159" t="s">
        <v>468</v>
      </c>
      <c r="D102" s="164">
        <v>400</v>
      </c>
      <c r="E102" s="206">
        <v>20800</v>
      </c>
      <c r="F102" s="206">
        <v>52</v>
      </c>
      <c r="G102" s="164"/>
      <c r="H102" s="164">
        <v>20</v>
      </c>
      <c r="I102" s="164">
        <v>32</v>
      </c>
      <c r="J102" s="164"/>
      <c r="K102" s="164"/>
      <c r="L102" s="207">
        <v>20800</v>
      </c>
      <c r="M102" s="207">
        <v>20800</v>
      </c>
      <c r="N102" s="207">
        <v>20800</v>
      </c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>
        <v>8320</v>
      </c>
      <c r="AM102" s="160">
        <v>8320</v>
      </c>
      <c r="AN102" s="160">
        <v>8320</v>
      </c>
      <c r="AO102" s="160"/>
      <c r="AP102" s="160"/>
      <c r="AQ102" s="160"/>
      <c r="AR102" s="160"/>
      <c r="AS102" s="160"/>
      <c r="AT102" s="160"/>
      <c r="AU102" s="199"/>
      <c r="AV102" s="199"/>
      <c r="AW102" s="199"/>
      <c r="AX102" s="199"/>
      <c r="AY102" s="160">
        <v>12480</v>
      </c>
      <c r="AZ102" s="160">
        <v>12480</v>
      </c>
      <c r="BA102" s="160">
        <v>12480</v>
      </c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60"/>
      <c r="BM102" s="194"/>
      <c r="BN102" s="194"/>
      <c r="BO102" s="194"/>
      <c r="BP102" s="160"/>
      <c r="BQ102" s="207"/>
      <c r="BR102" s="207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</row>
    <row r="103" spans="1:89" s="125" customFormat="1" ht="12">
      <c r="A103" s="465"/>
      <c r="B103" s="158" t="s">
        <v>476</v>
      </c>
      <c r="C103" s="159" t="s">
        <v>468</v>
      </c>
      <c r="D103" s="164">
        <v>400</v>
      </c>
      <c r="E103" s="206">
        <v>2760</v>
      </c>
      <c r="F103" s="207">
        <v>6.9</v>
      </c>
      <c r="G103" s="160">
        <v>6.9</v>
      </c>
      <c r="H103" s="160"/>
      <c r="I103" s="203"/>
      <c r="J103" s="203"/>
      <c r="K103" s="203"/>
      <c r="L103" s="207">
        <v>2760</v>
      </c>
      <c r="M103" s="207">
        <v>2760</v>
      </c>
      <c r="N103" s="207">
        <v>2760</v>
      </c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>
        <v>2760</v>
      </c>
      <c r="Z103" s="160">
        <v>2760</v>
      </c>
      <c r="AA103" s="160">
        <v>2760</v>
      </c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99"/>
      <c r="AV103" s="199"/>
      <c r="AW103" s="199"/>
      <c r="AX103" s="199"/>
      <c r="AY103" s="160"/>
      <c r="AZ103" s="160"/>
      <c r="BA103" s="160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60"/>
      <c r="BM103" s="194"/>
      <c r="BN103" s="194"/>
      <c r="BO103" s="194"/>
      <c r="BP103" s="160"/>
      <c r="BQ103" s="207"/>
      <c r="BR103" s="207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</row>
    <row r="104" spans="1:89" s="125" customFormat="1" ht="12">
      <c r="A104" s="465"/>
      <c r="B104" s="158" t="s">
        <v>477</v>
      </c>
      <c r="C104" s="159" t="s">
        <v>468</v>
      </c>
      <c r="D104" s="164">
        <v>400</v>
      </c>
      <c r="E104" s="206">
        <v>18000</v>
      </c>
      <c r="F104" s="206">
        <v>45</v>
      </c>
      <c r="G104" s="164"/>
      <c r="H104" s="164"/>
      <c r="I104" s="164"/>
      <c r="J104" s="164"/>
      <c r="K104" s="164">
        <v>45</v>
      </c>
      <c r="L104" s="207">
        <v>18000</v>
      </c>
      <c r="M104" s="207">
        <v>18000</v>
      </c>
      <c r="N104" s="207">
        <v>18000</v>
      </c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99"/>
      <c r="AV104" s="199"/>
      <c r="AW104" s="199"/>
      <c r="AX104" s="199"/>
      <c r="AY104" s="160"/>
      <c r="AZ104" s="160"/>
      <c r="BA104" s="160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60"/>
      <c r="BM104" s="194"/>
      <c r="BN104" s="194"/>
      <c r="BO104" s="194"/>
      <c r="BP104" s="160"/>
      <c r="BQ104" s="207"/>
      <c r="BR104" s="207"/>
      <c r="BS104" s="160"/>
      <c r="BT104" s="160"/>
      <c r="BU104" s="160"/>
      <c r="BV104" s="160"/>
      <c r="BW104" s="160"/>
      <c r="BX104" s="160"/>
      <c r="BY104" s="160">
        <v>18000</v>
      </c>
      <c r="BZ104" s="160">
        <v>18000</v>
      </c>
      <c r="CA104" s="160">
        <v>18000</v>
      </c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</row>
    <row r="105" spans="1:89" s="125" customFormat="1" ht="12">
      <c r="A105" s="465"/>
      <c r="B105" s="158" t="s">
        <v>478</v>
      </c>
      <c r="C105" s="159" t="s">
        <v>468</v>
      </c>
      <c r="D105" s="160"/>
      <c r="E105" s="164"/>
      <c r="F105" s="203"/>
      <c r="G105" s="203"/>
      <c r="H105" s="203"/>
      <c r="I105" s="203"/>
      <c r="J105" s="203"/>
      <c r="K105" s="203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99"/>
      <c r="AV105" s="199"/>
      <c r="AW105" s="199"/>
      <c r="AX105" s="199"/>
      <c r="AY105" s="160"/>
      <c r="AZ105" s="160"/>
      <c r="BA105" s="160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60"/>
      <c r="BM105" s="194"/>
      <c r="BN105" s="194"/>
      <c r="BO105" s="194"/>
      <c r="BP105" s="160"/>
      <c r="BQ105" s="207"/>
      <c r="BR105" s="207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</row>
    <row r="106" spans="1:89" s="125" customFormat="1" ht="12">
      <c r="A106" s="465"/>
      <c r="B106" s="158" t="s">
        <v>479</v>
      </c>
      <c r="C106" s="159" t="s">
        <v>468</v>
      </c>
      <c r="D106" s="160">
        <v>393.87755102040813</v>
      </c>
      <c r="E106" s="206">
        <v>1930</v>
      </c>
      <c r="F106" s="207">
        <v>4.9</v>
      </c>
      <c r="G106" s="160">
        <v>4.9</v>
      </c>
      <c r="H106" s="160"/>
      <c r="I106" s="160"/>
      <c r="J106" s="203"/>
      <c r="K106" s="203"/>
      <c r="L106" s="207">
        <v>1930</v>
      </c>
      <c r="M106" s="207">
        <v>1930</v>
      </c>
      <c r="N106" s="207">
        <v>1930</v>
      </c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>
        <v>1930</v>
      </c>
      <c r="Z106" s="160">
        <v>1930</v>
      </c>
      <c r="AA106" s="160">
        <v>1930</v>
      </c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99"/>
      <c r="AV106" s="199"/>
      <c r="AW106" s="199"/>
      <c r="AX106" s="199"/>
      <c r="AY106" s="160"/>
      <c r="AZ106" s="160"/>
      <c r="BA106" s="160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60"/>
      <c r="BM106" s="194"/>
      <c r="BN106" s="194"/>
      <c r="BO106" s="194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</row>
    <row r="107" spans="1:89" s="125" customFormat="1" ht="12">
      <c r="A107" s="465"/>
      <c r="B107" s="158" t="s">
        <v>480</v>
      </c>
      <c r="C107" s="159" t="s">
        <v>468</v>
      </c>
      <c r="D107" s="164">
        <v>400</v>
      </c>
      <c r="E107" s="206">
        <v>4480</v>
      </c>
      <c r="F107" s="207">
        <v>11.2</v>
      </c>
      <c r="G107" s="160"/>
      <c r="H107" s="160"/>
      <c r="I107" s="160">
        <v>11.2</v>
      </c>
      <c r="J107" s="203"/>
      <c r="K107" s="203"/>
      <c r="L107" s="207">
        <v>4480</v>
      </c>
      <c r="M107" s="207">
        <v>4480</v>
      </c>
      <c r="N107" s="207">
        <v>4480</v>
      </c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99"/>
      <c r="AV107" s="199"/>
      <c r="AW107" s="199"/>
      <c r="AX107" s="199"/>
      <c r="AY107" s="160">
        <v>4480</v>
      </c>
      <c r="AZ107" s="160">
        <v>4480</v>
      </c>
      <c r="BA107" s="160">
        <v>4480</v>
      </c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60"/>
      <c r="BM107" s="194"/>
      <c r="BN107" s="194"/>
      <c r="BO107" s="194"/>
      <c r="BP107" s="160"/>
      <c r="BQ107" s="207"/>
      <c r="BR107" s="207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</row>
    <row r="108" spans="1:89" s="125" customFormat="1" ht="12">
      <c r="A108" s="465"/>
      <c r="B108" s="158" t="s">
        <v>481</v>
      </c>
      <c r="C108" s="159" t="s">
        <v>468</v>
      </c>
      <c r="D108" s="160"/>
      <c r="E108" s="164"/>
      <c r="F108" s="203"/>
      <c r="G108" s="203"/>
      <c r="H108" s="203"/>
      <c r="I108" s="203"/>
      <c r="J108" s="203"/>
      <c r="K108" s="203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99"/>
      <c r="AV108" s="199"/>
      <c r="AW108" s="199"/>
      <c r="AX108" s="199"/>
      <c r="AY108" s="160"/>
      <c r="AZ108" s="160"/>
      <c r="BA108" s="160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60"/>
      <c r="BM108" s="194"/>
      <c r="BN108" s="194"/>
      <c r="BO108" s="194"/>
      <c r="BP108" s="160"/>
      <c r="BQ108" s="207"/>
      <c r="BR108" s="207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</row>
    <row r="109" spans="1:89" s="125" customFormat="1" ht="12">
      <c r="A109" s="465"/>
      <c r="B109" s="158" t="s">
        <v>482</v>
      </c>
      <c r="C109" s="159" t="s">
        <v>468</v>
      </c>
      <c r="D109" s="208">
        <v>80</v>
      </c>
      <c r="E109" s="208">
        <v>21600</v>
      </c>
      <c r="F109" s="208">
        <v>270</v>
      </c>
      <c r="G109" s="209">
        <v>90</v>
      </c>
      <c r="H109" s="209">
        <v>70</v>
      </c>
      <c r="I109" s="209">
        <v>70</v>
      </c>
      <c r="J109" s="209">
        <v>40</v>
      </c>
      <c r="K109" s="209"/>
      <c r="L109" s="215">
        <v>21600</v>
      </c>
      <c r="M109" s="215">
        <v>21600</v>
      </c>
      <c r="N109" s="215">
        <v>21600</v>
      </c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>
        <v>7200</v>
      </c>
      <c r="Z109" s="216">
        <v>7200</v>
      </c>
      <c r="AA109" s="216">
        <v>7200</v>
      </c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>
        <v>7200</v>
      </c>
      <c r="AM109" s="216">
        <v>7200</v>
      </c>
      <c r="AN109" s="216">
        <v>7200</v>
      </c>
      <c r="AO109" s="216"/>
      <c r="AP109" s="216"/>
      <c r="AQ109" s="216"/>
      <c r="AR109" s="216"/>
      <c r="AS109" s="216"/>
      <c r="AT109" s="216"/>
      <c r="AU109" s="199"/>
      <c r="AV109" s="199"/>
      <c r="AW109" s="199"/>
      <c r="AX109" s="199"/>
      <c r="AY109" s="216">
        <v>7200</v>
      </c>
      <c r="AZ109" s="216">
        <v>7200</v>
      </c>
      <c r="BA109" s="216">
        <v>7200</v>
      </c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216"/>
      <c r="BM109" s="194"/>
      <c r="BN109" s="194"/>
      <c r="BO109" s="194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216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</row>
    <row r="110" spans="1:89" s="125" customFormat="1" ht="12">
      <c r="A110" s="175"/>
      <c r="B110" s="158" t="s">
        <v>483</v>
      </c>
      <c r="C110" s="159" t="s">
        <v>468</v>
      </c>
      <c r="D110" s="164">
        <v>80</v>
      </c>
      <c r="E110" s="206">
        <v>36000</v>
      </c>
      <c r="F110" s="206">
        <v>450</v>
      </c>
      <c r="G110" s="164">
        <v>160</v>
      </c>
      <c r="H110" s="164">
        <v>145</v>
      </c>
      <c r="I110" s="164">
        <v>145</v>
      </c>
      <c r="J110" s="164"/>
      <c r="K110" s="164"/>
      <c r="L110" s="207">
        <v>36000</v>
      </c>
      <c r="M110" s="207">
        <v>36000</v>
      </c>
      <c r="N110" s="207">
        <v>36000</v>
      </c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>
        <v>12800</v>
      </c>
      <c r="Z110" s="160">
        <v>12800</v>
      </c>
      <c r="AA110" s="160">
        <v>12800</v>
      </c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>
        <v>11600</v>
      </c>
      <c r="AM110" s="160">
        <v>11600</v>
      </c>
      <c r="AN110" s="160">
        <v>11600</v>
      </c>
      <c r="AO110" s="160"/>
      <c r="AP110" s="160"/>
      <c r="AQ110" s="160"/>
      <c r="AR110" s="160"/>
      <c r="AS110" s="160"/>
      <c r="AT110" s="160"/>
      <c r="AU110" s="199"/>
      <c r="AV110" s="199"/>
      <c r="AW110" s="199"/>
      <c r="AX110" s="199"/>
      <c r="AY110" s="160">
        <v>11600</v>
      </c>
      <c r="AZ110" s="160">
        <v>11600</v>
      </c>
      <c r="BA110" s="160">
        <v>11600</v>
      </c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60"/>
      <c r="BM110" s="194"/>
      <c r="BN110" s="194"/>
      <c r="BO110" s="194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</row>
    <row r="111" spans="1:89" s="125" customFormat="1" ht="12">
      <c r="A111" s="125" t="s">
        <v>484</v>
      </c>
      <c r="B111" s="158" t="s">
        <v>485</v>
      </c>
      <c r="C111" s="159" t="s">
        <v>468</v>
      </c>
      <c r="D111" s="164">
        <v>5</v>
      </c>
      <c r="E111" s="164">
        <v>1000</v>
      </c>
      <c r="F111" s="164">
        <v>200</v>
      </c>
      <c r="G111" s="164">
        <v>50</v>
      </c>
      <c r="H111" s="164">
        <v>50</v>
      </c>
      <c r="I111" s="164">
        <v>50</v>
      </c>
      <c r="J111" s="164">
        <v>50</v>
      </c>
      <c r="K111" s="164"/>
      <c r="L111" s="160">
        <v>1000</v>
      </c>
      <c r="M111" s="160">
        <v>1000</v>
      </c>
      <c r="N111" s="160">
        <v>1000</v>
      </c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>
        <v>250</v>
      </c>
      <c r="Z111" s="160">
        <v>250</v>
      </c>
      <c r="AA111" s="160">
        <v>250</v>
      </c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>
        <v>250</v>
      </c>
      <c r="AM111" s="160">
        <v>250</v>
      </c>
      <c r="AN111" s="160">
        <v>250</v>
      </c>
      <c r="AO111" s="160"/>
      <c r="AP111" s="160"/>
      <c r="AQ111" s="160"/>
      <c r="AR111" s="160"/>
      <c r="AS111" s="160"/>
      <c r="AT111" s="160"/>
      <c r="AU111" s="199"/>
      <c r="AV111" s="199"/>
      <c r="AW111" s="199"/>
      <c r="AX111" s="199"/>
      <c r="AY111" s="160">
        <v>250</v>
      </c>
      <c r="AZ111" s="160">
        <v>250</v>
      </c>
      <c r="BA111" s="160">
        <v>250</v>
      </c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60">
        <v>250</v>
      </c>
      <c r="BM111" s="160">
        <v>250</v>
      </c>
      <c r="BN111" s="160">
        <v>250</v>
      </c>
      <c r="BO111" s="194"/>
      <c r="BP111" s="215"/>
      <c r="BQ111" s="215"/>
      <c r="BR111" s="215"/>
      <c r="BS111" s="216"/>
      <c r="BT111" s="216"/>
      <c r="BU111" s="216"/>
      <c r="BV111" s="216"/>
      <c r="BW111" s="216"/>
      <c r="BX111" s="216"/>
      <c r="BY111" s="160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</row>
    <row r="112" spans="1:89" s="125" customFormat="1" ht="12">
      <c r="A112" s="465"/>
      <c r="B112" s="158" t="s">
        <v>486</v>
      </c>
      <c r="C112" s="159"/>
      <c r="D112" s="164"/>
      <c r="E112" s="164"/>
      <c r="F112" s="164"/>
      <c r="G112" s="164"/>
      <c r="H112" s="164"/>
      <c r="I112" s="164"/>
      <c r="J112" s="164"/>
      <c r="K112" s="164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99"/>
      <c r="AV112" s="199"/>
      <c r="AW112" s="199"/>
      <c r="AX112" s="199"/>
      <c r="AY112" s="160"/>
      <c r="AZ112" s="160"/>
      <c r="BA112" s="160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60"/>
      <c r="BM112" s="194"/>
      <c r="BN112" s="194"/>
      <c r="BO112" s="194"/>
      <c r="BP112" s="160"/>
      <c r="BQ112" s="207"/>
      <c r="BR112" s="207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</row>
    <row r="113" spans="1:89" s="125" customFormat="1" ht="12">
      <c r="A113" s="465"/>
      <c r="B113" s="158" t="s">
        <v>487</v>
      </c>
      <c r="C113" s="159" t="s">
        <v>468</v>
      </c>
      <c r="D113" s="164">
        <v>15</v>
      </c>
      <c r="E113" s="206">
        <v>7500</v>
      </c>
      <c r="F113" s="206">
        <v>500</v>
      </c>
      <c r="G113" s="164">
        <v>100</v>
      </c>
      <c r="H113" s="164">
        <v>100</v>
      </c>
      <c r="I113" s="164">
        <v>100</v>
      </c>
      <c r="J113" s="164">
        <v>100</v>
      </c>
      <c r="K113" s="164">
        <v>100</v>
      </c>
      <c r="L113" s="207">
        <v>7500</v>
      </c>
      <c r="M113" s="207">
        <v>7500</v>
      </c>
      <c r="N113" s="207">
        <v>7500</v>
      </c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>
        <v>1500</v>
      </c>
      <c r="Z113" s="160">
        <v>1500</v>
      </c>
      <c r="AA113" s="160">
        <v>1500</v>
      </c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>
        <v>1500</v>
      </c>
      <c r="AM113" s="160">
        <v>1500</v>
      </c>
      <c r="AN113" s="160">
        <v>1500</v>
      </c>
      <c r="AO113" s="160"/>
      <c r="AP113" s="160"/>
      <c r="AQ113" s="160"/>
      <c r="AR113" s="160"/>
      <c r="AS113" s="160"/>
      <c r="AT113" s="160"/>
      <c r="AU113" s="199"/>
      <c r="AV113" s="199"/>
      <c r="AW113" s="199"/>
      <c r="AX113" s="199"/>
      <c r="AY113" s="160">
        <v>1500</v>
      </c>
      <c r="AZ113" s="160">
        <v>1500</v>
      </c>
      <c r="BA113" s="160">
        <v>1500</v>
      </c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60">
        <v>1500</v>
      </c>
      <c r="BM113" s="160">
        <v>1500</v>
      </c>
      <c r="BN113" s="160">
        <v>1500</v>
      </c>
      <c r="BO113" s="194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>
        <v>1500</v>
      </c>
      <c r="BZ113" s="160">
        <v>1500</v>
      </c>
      <c r="CA113" s="160">
        <v>1500</v>
      </c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</row>
    <row r="114" spans="1:89" s="125" customFormat="1" ht="12">
      <c r="A114" s="465"/>
      <c r="B114" s="158" t="s">
        <v>488</v>
      </c>
      <c r="C114" s="159" t="s">
        <v>489</v>
      </c>
      <c r="D114" s="164"/>
      <c r="E114" s="164"/>
      <c r="F114" s="164"/>
      <c r="G114" s="164"/>
      <c r="H114" s="164"/>
      <c r="I114" s="164"/>
      <c r="J114" s="164"/>
      <c r="K114" s="164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99"/>
      <c r="AV114" s="199"/>
      <c r="AW114" s="199"/>
      <c r="AX114" s="199"/>
      <c r="AY114" s="160"/>
      <c r="AZ114" s="160"/>
      <c r="BA114" s="160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60"/>
      <c r="BM114" s="160"/>
      <c r="BN114" s="160"/>
      <c r="BO114" s="194"/>
      <c r="BP114" s="160"/>
      <c r="BQ114" s="207"/>
      <c r="BR114" s="207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</row>
    <row r="115" spans="1:89" s="130" customFormat="1" ht="12">
      <c r="A115" s="465"/>
      <c r="B115" s="158" t="s">
        <v>490</v>
      </c>
      <c r="C115" s="159" t="s">
        <v>491</v>
      </c>
      <c r="D115" s="164">
        <v>5</v>
      </c>
      <c r="E115" s="206">
        <v>9543</v>
      </c>
      <c r="F115" s="206">
        <v>1903</v>
      </c>
      <c r="G115" s="164">
        <v>364</v>
      </c>
      <c r="H115" s="164">
        <v>380</v>
      </c>
      <c r="I115" s="164">
        <v>380</v>
      </c>
      <c r="J115" s="164">
        <v>380</v>
      </c>
      <c r="K115" s="164">
        <v>405</v>
      </c>
      <c r="L115" s="207">
        <v>9543</v>
      </c>
      <c r="M115" s="207">
        <v>9543</v>
      </c>
      <c r="N115" s="207">
        <v>9543</v>
      </c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>
        <v>1818</v>
      </c>
      <c r="Z115" s="160">
        <v>1818</v>
      </c>
      <c r="AA115" s="160">
        <v>1818</v>
      </c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>
        <v>1900</v>
      </c>
      <c r="AM115" s="160">
        <v>1900</v>
      </c>
      <c r="AN115" s="160">
        <v>1900</v>
      </c>
      <c r="AO115" s="160"/>
      <c r="AP115" s="160"/>
      <c r="AQ115" s="160"/>
      <c r="AR115" s="160"/>
      <c r="AS115" s="160"/>
      <c r="AT115" s="160"/>
      <c r="AU115" s="199"/>
      <c r="AV115" s="199"/>
      <c r="AW115" s="199"/>
      <c r="AX115" s="199"/>
      <c r="AY115" s="160">
        <v>1900</v>
      </c>
      <c r="AZ115" s="160">
        <v>1900</v>
      </c>
      <c r="BA115" s="160">
        <v>1900</v>
      </c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60">
        <v>1900</v>
      </c>
      <c r="BM115" s="160">
        <v>1900</v>
      </c>
      <c r="BN115" s="160">
        <v>1900</v>
      </c>
      <c r="BO115" s="194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>
        <v>2025</v>
      </c>
      <c r="BZ115" s="160">
        <v>2025</v>
      </c>
      <c r="CA115" s="160">
        <v>2025</v>
      </c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</row>
    <row r="116" spans="1:89" s="125" customFormat="1" ht="12">
      <c r="A116" s="465"/>
      <c r="B116" s="158" t="s">
        <v>492</v>
      </c>
      <c r="C116" s="159" t="s">
        <v>15</v>
      </c>
      <c r="D116" s="164"/>
      <c r="E116" s="164"/>
      <c r="F116" s="164"/>
      <c r="G116" s="164"/>
      <c r="H116" s="164"/>
      <c r="I116" s="164"/>
      <c r="J116" s="164"/>
      <c r="K116" s="164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99"/>
      <c r="AV116" s="199"/>
      <c r="AW116" s="199"/>
      <c r="AX116" s="199"/>
      <c r="AY116" s="160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60"/>
      <c r="BM116" s="194"/>
      <c r="BN116" s="194"/>
      <c r="BO116" s="194"/>
      <c r="BP116" s="160"/>
      <c r="BQ116" s="207"/>
      <c r="BR116" s="207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</row>
    <row r="117" spans="1:89" s="131" customFormat="1" ht="12">
      <c r="A117" s="465"/>
      <c r="B117" s="210" t="s">
        <v>493</v>
      </c>
      <c r="C117" s="159" t="s">
        <v>15</v>
      </c>
      <c r="D117" s="164">
        <v>6700</v>
      </c>
      <c r="E117" s="206">
        <v>13400</v>
      </c>
      <c r="F117" s="206">
        <v>2</v>
      </c>
      <c r="G117" s="164">
        <v>1</v>
      </c>
      <c r="H117" s="164">
        <v>1</v>
      </c>
      <c r="I117" s="164"/>
      <c r="J117" s="164"/>
      <c r="K117" s="164"/>
      <c r="L117" s="207">
        <v>13400</v>
      </c>
      <c r="M117" s="207">
        <v>13400</v>
      </c>
      <c r="N117" s="207">
        <v>13400</v>
      </c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>
        <v>5360</v>
      </c>
      <c r="Z117" s="160">
        <v>5360</v>
      </c>
      <c r="AA117" s="160">
        <v>5360</v>
      </c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>
        <v>8040</v>
      </c>
      <c r="AM117" s="160">
        <v>8040</v>
      </c>
      <c r="AN117" s="160">
        <v>8040</v>
      </c>
      <c r="AO117" s="160"/>
      <c r="AP117" s="160"/>
      <c r="AQ117" s="160"/>
      <c r="AR117" s="160"/>
      <c r="AS117" s="160"/>
      <c r="AT117" s="160"/>
      <c r="AU117" s="199"/>
      <c r="AV117" s="199"/>
      <c r="AW117" s="199"/>
      <c r="AX117" s="199"/>
      <c r="AY117" s="160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60"/>
      <c r="BM117" s="194"/>
      <c r="BN117" s="194"/>
      <c r="BO117" s="194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</row>
    <row r="118" spans="1:89" s="131" customFormat="1" ht="12">
      <c r="A118" s="465"/>
      <c r="B118" s="210" t="s">
        <v>494</v>
      </c>
      <c r="C118" s="211" t="s">
        <v>15</v>
      </c>
      <c r="D118" s="164">
        <v>235</v>
      </c>
      <c r="E118" s="206">
        <v>4935</v>
      </c>
      <c r="F118" s="206">
        <v>21</v>
      </c>
      <c r="G118" s="164">
        <v>9</v>
      </c>
      <c r="H118" s="164">
        <v>12</v>
      </c>
      <c r="I118" s="164"/>
      <c r="J118" s="164"/>
      <c r="K118" s="164"/>
      <c r="L118" s="207">
        <v>4935</v>
      </c>
      <c r="M118" s="207">
        <v>4935</v>
      </c>
      <c r="N118" s="207">
        <v>4935</v>
      </c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>
        <v>1974</v>
      </c>
      <c r="Z118" s="160">
        <v>1974</v>
      </c>
      <c r="AA118" s="160">
        <v>1974</v>
      </c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>
        <v>2961</v>
      </c>
      <c r="AM118" s="160">
        <v>2961</v>
      </c>
      <c r="AN118" s="160">
        <v>2961</v>
      </c>
      <c r="AO118" s="160"/>
      <c r="AP118" s="160"/>
      <c r="AQ118" s="160"/>
      <c r="AR118" s="160"/>
      <c r="AS118" s="160"/>
      <c r="AT118" s="160"/>
      <c r="AU118" s="207"/>
      <c r="AV118" s="207"/>
      <c r="AW118" s="207"/>
      <c r="AX118" s="207"/>
      <c r="AY118" s="160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160"/>
      <c r="BM118" s="207"/>
      <c r="BN118" s="207"/>
      <c r="BO118" s="207"/>
      <c r="BP118" s="160"/>
      <c r="BQ118" s="207"/>
      <c r="BR118" s="207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</row>
    <row r="119" spans="1:89" s="131" customFormat="1" ht="12">
      <c r="A119" s="465"/>
      <c r="B119" s="210" t="s">
        <v>495</v>
      </c>
      <c r="C119" s="211" t="s">
        <v>15</v>
      </c>
      <c r="D119" s="164">
        <v>2</v>
      </c>
      <c r="E119" s="212">
        <v>176</v>
      </c>
      <c r="F119" s="212">
        <v>88</v>
      </c>
      <c r="G119" s="164">
        <v>88</v>
      </c>
      <c r="H119" s="164"/>
      <c r="I119" s="164"/>
      <c r="J119" s="164"/>
      <c r="K119" s="164"/>
      <c r="L119" s="217">
        <v>176</v>
      </c>
      <c r="M119" s="217">
        <v>176</v>
      </c>
      <c r="N119" s="217">
        <v>176</v>
      </c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>
        <v>176</v>
      </c>
      <c r="Z119" s="160">
        <v>176</v>
      </c>
      <c r="AA119" s="160">
        <v>176</v>
      </c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207"/>
      <c r="AV119" s="207"/>
      <c r="AW119" s="207"/>
      <c r="AX119" s="207"/>
      <c r="AY119" s="160"/>
      <c r="AZ119" s="207"/>
      <c r="BA119" s="199"/>
      <c r="BB119" s="207"/>
      <c r="BC119" s="207"/>
      <c r="BD119" s="199"/>
      <c r="BE119" s="199"/>
      <c r="BF119" s="207"/>
      <c r="BG119" s="199"/>
      <c r="BH119" s="207"/>
      <c r="BI119" s="207"/>
      <c r="BJ119" s="207"/>
      <c r="BK119" s="207"/>
      <c r="BL119" s="160"/>
      <c r="BM119" s="207"/>
      <c r="BN119" s="207"/>
      <c r="BO119" s="207"/>
      <c r="BP119" s="160"/>
      <c r="BQ119" s="207"/>
      <c r="BR119" s="207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</row>
    <row r="120" spans="1:89" s="131" customFormat="1" ht="12">
      <c r="A120" s="465"/>
      <c r="B120" s="210" t="s">
        <v>496</v>
      </c>
      <c r="C120" s="213" t="s">
        <v>15</v>
      </c>
      <c r="D120" s="160">
        <v>838.5</v>
      </c>
      <c r="E120" s="212">
        <v>1677</v>
      </c>
      <c r="F120" s="212">
        <v>2</v>
      </c>
      <c r="G120" s="164"/>
      <c r="H120" s="164"/>
      <c r="I120" s="164">
        <v>2</v>
      </c>
      <c r="J120" s="164"/>
      <c r="K120" s="164"/>
      <c r="L120" s="217">
        <v>1677</v>
      </c>
      <c r="M120" s="217">
        <v>1677</v>
      </c>
      <c r="N120" s="217">
        <v>1677</v>
      </c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207"/>
      <c r="AV120" s="207"/>
      <c r="AW120" s="207"/>
      <c r="AX120" s="207"/>
      <c r="AY120" s="160">
        <v>1677</v>
      </c>
      <c r="AZ120" s="160">
        <v>1677</v>
      </c>
      <c r="BA120" s="160">
        <v>1677</v>
      </c>
      <c r="BB120" s="207"/>
      <c r="BC120" s="207"/>
      <c r="BD120" s="199"/>
      <c r="BE120" s="199"/>
      <c r="BF120" s="207"/>
      <c r="BG120" s="199"/>
      <c r="BH120" s="207"/>
      <c r="BI120" s="207"/>
      <c r="BJ120" s="207"/>
      <c r="BK120" s="207"/>
      <c r="BL120" s="160"/>
      <c r="BM120" s="207"/>
      <c r="BN120" s="207"/>
      <c r="BO120" s="207"/>
      <c r="BP120" s="160"/>
      <c r="BQ120" s="217"/>
      <c r="BR120" s="217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</row>
    <row r="121" spans="1:89" s="131" customFormat="1" ht="12">
      <c r="A121" s="465"/>
      <c r="B121" s="210" t="s">
        <v>497</v>
      </c>
      <c r="C121" s="213" t="s">
        <v>15</v>
      </c>
      <c r="D121" s="164">
        <v>1760</v>
      </c>
      <c r="E121" s="212">
        <v>1760</v>
      </c>
      <c r="F121" s="212">
        <v>1</v>
      </c>
      <c r="G121" s="164"/>
      <c r="H121" s="164">
        <v>1</v>
      </c>
      <c r="I121" s="164"/>
      <c r="J121" s="164"/>
      <c r="K121" s="164"/>
      <c r="L121" s="217">
        <v>1760</v>
      </c>
      <c r="M121" s="217">
        <v>1760</v>
      </c>
      <c r="N121" s="217">
        <v>1760</v>
      </c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>
        <v>1760</v>
      </c>
      <c r="AM121" s="160">
        <v>1760</v>
      </c>
      <c r="AN121" s="160">
        <v>1760</v>
      </c>
      <c r="AO121" s="160"/>
      <c r="AP121" s="160"/>
      <c r="AQ121" s="160"/>
      <c r="AR121" s="160"/>
      <c r="AS121" s="160"/>
      <c r="AT121" s="160"/>
      <c r="AU121" s="207"/>
      <c r="AV121" s="207"/>
      <c r="AW121" s="207"/>
      <c r="AX121" s="207"/>
      <c r="AY121" s="160"/>
      <c r="AZ121" s="160"/>
      <c r="BA121" s="160"/>
      <c r="BB121" s="207"/>
      <c r="BC121" s="207"/>
      <c r="BD121" s="199"/>
      <c r="BE121" s="199"/>
      <c r="BF121" s="207"/>
      <c r="BG121" s="199"/>
      <c r="BH121" s="207"/>
      <c r="BI121" s="207"/>
      <c r="BJ121" s="207"/>
      <c r="BK121" s="207"/>
      <c r="BL121" s="160"/>
      <c r="BM121" s="207"/>
      <c r="BN121" s="207"/>
      <c r="BO121" s="207"/>
      <c r="BP121" s="160"/>
      <c r="BQ121" s="217"/>
      <c r="BR121" s="217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</row>
    <row r="122" spans="1:89" s="125" customFormat="1" ht="12">
      <c r="A122" s="465"/>
      <c r="B122" s="158" t="s">
        <v>498</v>
      </c>
      <c r="C122" s="159" t="s">
        <v>15</v>
      </c>
      <c r="D122" s="164">
        <v>200</v>
      </c>
      <c r="E122" s="212">
        <v>4200</v>
      </c>
      <c r="F122" s="212">
        <v>21</v>
      </c>
      <c r="G122" s="164"/>
      <c r="H122" s="164">
        <v>10</v>
      </c>
      <c r="I122" s="164">
        <v>11</v>
      </c>
      <c r="J122" s="164"/>
      <c r="K122" s="164"/>
      <c r="L122" s="217">
        <v>4200</v>
      </c>
      <c r="M122" s="217">
        <v>4200</v>
      </c>
      <c r="N122" s="217">
        <v>4200</v>
      </c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>
        <v>2100</v>
      </c>
      <c r="AM122" s="160">
        <v>2100</v>
      </c>
      <c r="AN122" s="160">
        <v>2100</v>
      </c>
      <c r="AO122" s="160"/>
      <c r="AP122" s="160"/>
      <c r="AQ122" s="160"/>
      <c r="AR122" s="160"/>
      <c r="AS122" s="160"/>
      <c r="AT122" s="160"/>
      <c r="AU122" s="207"/>
      <c r="AV122" s="207"/>
      <c r="AW122" s="207"/>
      <c r="AX122" s="207"/>
      <c r="AY122" s="160">
        <v>2100</v>
      </c>
      <c r="AZ122" s="160">
        <v>2100</v>
      </c>
      <c r="BA122" s="160">
        <v>2100</v>
      </c>
      <c r="BB122" s="207"/>
      <c r="BC122" s="207"/>
      <c r="BD122" s="199"/>
      <c r="BE122" s="199"/>
      <c r="BF122" s="207"/>
      <c r="BG122" s="199"/>
      <c r="BH122" s="207"/>
      <c r="BI122" s="207"/>
      <c r="BJ122" s="207"/>
      <c r="BK122" s="207"/>
      <c r="BL122" s="160"/>
      <c r="BM122" s="207"/>
      <c r="BN122" s="207"/>
      <c r="BO122" s="207"/>
      <c r="BP122" s="160"/>
      <c r="BQ122" s="217"/>
      <c r="BR122" s="217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</row>
    <row r="123" spans="2:89" s="123" customFormat="1" ht="12">
      <c r="B123" s="171" t="s">
        <v>499</v>
      </c>
      <c r="C123" s="149"/>
      <c r="D123" s="172"/>
      <c r="E123" s="173">
        <f>SUM(E124:E145)</f>
        <v>54687.7</v>
      </c>
      <c r="F123" s="174"/>
      <c r="G123" s="174"/>
      <c r="H123" s="174"/>
      <c r="I123" s="174"/>
      <c r="J123" s="174"/>
      <c r="K123" s="174"/>
      <c r="L123" s="172">
        <f aca="true" t="shared" si="20" ref="L123:BQ123">SUM(L124:L145)</f>
        <v>54687.7</v>
      </c>
      <c r="M123" s="172">
        <f t="shared" si="20"/>
        <v>54687.7</v>
      </c>
      <c r="N123" s="172">
        <f t="shared" si="20"/>
        <v>54687.7</v>
      </c>
      <c r="O123" s="172">
        <f t="shared" si="20"/>
        <v>0</v>
      </c>
      <c r="P123" s="172">
        <f t="shared" si="20"/>
        <v>0</v>
      </c>
      <c r="Q123" s="172">
        <f t="shared" si="20"/>
        <v>0</v>
      </c>
      <c r="R123" s="172">
        <f t="shared" si="20"/>
        <v>0</v>
      </c>
      <c r="S123" s="172">
        <f t="shared" si="20"/>
        <v>0</v>
      </c>
      <c r="T123" s="172">
        <f t="shared" si="20"/>
        <v>0</v>
      </c>
      <c r="U123" s="172">
        <f t="shared" si="20"/>
        <v>0</v>
      </c>
      <c r="V123" s="172">
        <f t="shared" si="20"/>
        <v>0</v>
      </c>
      <c r="W123" s="172">
        <f t="shared" si="20"/>
        <v>0</v>
      </c>
      <c r="X123" s="172">
        <f t="shared" si="20"/>
        <v>0</v>
      </c>
      <c r="Y123" s="172">
        <f t="shared" si="20"/>
        <v>12142.7</v>
      </c>
      <c r="Z123" s="172">
        <f t="shared" si="20"/>
        <v>12142.7</v>
      </c>
      <c r="AA123" s="172">
        <f t="shared" si="20"/>
        <v>12142.7</v>
      </c>
      <c r="AB123" s="172">
        <f t="shared" si="20"/>
        <v>0</v>
      </c>
      <c r="AC123" s="172">
        <f t="shared" si="20"/>
        <v>0</v>
      </c>
      <c r="AD123" s="172">
        <f t="shared" si="20"/>
        <v>0</v>
      </c>
      <c r="AE123" s="172">
        <f t="shared" si="20"/>
        <v>0</v>
      </c>
      <c r="AF123" s="172">
        <f t="shared" si="20"/>
        <v>0</v>
      </c>
      <c r="AG123" s="172">
        <f t="shared" si="20"/>
        <v>0</v>
      </c>
      <c r="AH123" s="172">
        <f t="shared" si="20"/>
        <v>0</v>
      </c>
      <c r="AI123" s="172">
        <f t="shared" si="20"/>
        <v>0</v>
      </c>
      <c r="AJ123" s="172">
        <f t="shared" si="20"/>
        <v>0</v>
      </c>
      <c r="AK123" s="172">
        <f t="shared" si="20"/>
        <v>0</v>
      </c>
      <c r="AL123" s="172">
        <f t="shared" si="20"/>
        <v>16986.6</v>
      </c>
      <c r="AM123" s="172">
        <f t="shared" si="20"/>
        <v>16986.6</v>
      </c>
      <c r="AN123" s="172">
        <f t="shared" si="20"/>
        <v>16986.6</v>
      </c>
      <c r="AO123" s="172">
        <f t="shared" si="20"/>
        <v>0</v>
      </c>
      <c r="AP123" s="172">
        <f t="shared" si="20"/>
        <v>0</v>
      </c>
      <c r="AQ123" s="172">
        <f t="shared" si="20"/>
        <v>0</v>
      </c>
      <c r="AR123" s="172">
        <f t="shared" si="20"/>
        <v>0</v>
      </c>
      <c r="AS123" s="172">
        <f t="shared" si="20"/>
        <v>0</v>
      </c>
      <c r="AT123" s="172">
        <f t="shared" si="20"/>
        <v>0</v>
      </c>
      <c r="AU123" s="172">
        <f t="shared" si="20"/>
        <v>0</v>
      </c>
      <c r="AV123" s="172">
        <f t="shared" si="20"/>
        <v>0</v>
      </c>
      <c r="AW123" s="172">
        <f t="shared" si="20"/>
        <v>0</v>
      </c>
      <c r="AX123" s="172">
        <f t="shared" si="20"/>
        <v>0</v>
      </c>
      <c r="AY123" s="172">
        <f t="shared" si="20"/>
        <v>15085.9</v>
      </c>
      <c r="AZ123" s="172">
        <f t="shared" si="20"/>
        <v>15085.9</v>
      </c>
      <c r="BA123" s="172">
        <f t="shared" si="20"/>
        <v>15085.9</v>
      </c>
      <c r="BB123" s="172">
        <f t="shared" si="20"/>
        <v>0</v>
      </c>
      <c r="BC123" s="172">
        <f t="shared" si="20"/>
        <v>0</v>
      </c>
      <c r="BD123" s="172">
        <f t="shared" si="20"/>
        <v>0</v>
      </c>
      <c r="BE123" s="172">
        <f t="shared" si="20"/>
        <v>0</v>
      </c>
      <c r="BF123" s="172">
        <f t="shared" si="20"/>
        <v>0</v>
      </c>
      <c r="BG123" s="172">
        <f t="shared" si="20"/>
        <v>0</v>
      </c>
      <c r="BH123" s="172">
        <f t="shared" si="20"/>
        <v>0</v>
      </c>
      <c r="BI123" s="172">
        <f t="shared" si="20"/>
        <v>0</v>
      </c>
      <c r="BJ123" s="172">
        <f t="shared" si="20"/>
        <v>0</v>
      </c>
      <c r="BK123" s="172">
        <f t="shared" si="20"/>
        <v>0</v>
      </c>
      <c r="BL123" s="172">
        <f t="shared" si="20"/>
        <v>8057</v>
      </c>
      <c r="BM123" s="172">
        <f t="shared" si="20"/>
        <v>8057</v>
      </c>
      <c r="BN123" s="172">
        <f t="shared" si="20"/>
        <v>8057</v>
      </c>
      <c r="BO123" s="172">
        <f t="shared" si="20"/>
        <v>0</v>
      </c>
      <c r="BP123" s="172">
        <f t="shared" si="20"/>
        <v>0</v>
      </c>
      <c r="BQ123" s="172">
        <f t="shared" si="20"/>
        <v>0</v>
      </c>
      <c r="BR123" s="172">
        <f aca="true" t="shared" si="21" ref="BR123:CK123">SUM(BR124:BR145)</f>
        <v>0</v>
      </c>
      <c r="BS123" s="172">
        <f t="shared" si="21"/>
        <v>0</v>
      </c>
      <c r="BT123" s="172">
        <f t="shared" si="21"/>
        <v>0</v>
      </c>
      <c r="BU123" s="172">
        <f t="shared" si="21"/>
        <v>0</v>
      </c>
      <c r="BV123" s="172">
        <f t="shared" si="21"/>
        <v>0</v>
      </c>
      <c r="BW123" s="172">
        <f t="shared" si="21"/>
        <v>0</v>
      </c>
      <c r="BX123" s="172">
        <f t="shared" si="21"/>
        <v>0</v>
      </c>
      <c r="BY123" s="172">
        <f t="shared" si="21"/>
        <v>2415.5</v>
      </c>
      <c r="BZ123" s="172">
        <f t="shared" si="21"/>
        <v>2415.5</v>
      </c>
      <c r="CA123" s="172">
        <f t="shared" si="21"/>
        <v>2415.5</v>
      </c>
      <c r="CB123" s="172">
        <f t="shared" si="21"/>
        <v>0</v>
      </c>
      <c r="CC123" s="172">
        <f t="shared" si="21"/>
        <v>0</v>
      </c>
      <c r="CD123" s="172">
        <f t="shared" si="21"/>
        <v>0</v>
      </c>
      <c r="CE123" s="172">
        <f t="shared" si="21"/>
        <v>0</v>
      </c>
      <c r="CF123" s="172">
        <f t="shared" si="21"/>
        <v>0</v>
      </c>
      <c r="CG123" s="172">
        <f t="shared" si="21"/>
        <v>0</v>
      </c>
      <c r="CH123" s="172">
        <f t="shared" si="21"/>
        <v>0</v>
      </c>
      <c r="CI123" s="172">
        <f t="shared" si="21"/>
        <v>0</v>
      </c>
      <c r="CJ123" s="172">
        <f t="shared" si="21"/>
        <v>0</v>
      </c>
      <c r="CK123" s="172">
        <f t="shared" si="21"/>
        <v>0</v>
      </c>
    </row>
    <row r="124" spans="1:89" s="125" customFormat="1" ht="12">
      <c r="A124" s="465" t="s">
        <v>389</v>
      </c>
      <c r="B124" s="158" t="s">
        <v>500</v>
      </c>
      <c r="C124" s="159" t="s">
        <v>15</v>
      </c>
      <c r="D124" s="164">
        <v>5</v>
      </c>
      <c r="E124" s="164">
        <v>350</v>
      </c>
      <c r="F124" s="164">
        <v>70</v>
      </c>
      <c r="G124" s="164"/>
      <c r="H124" s="164">
        <v>10</v>
      </c>
      <c r="I124" s="164">
        <v>28</v>
      </c>
      <c r="J124" s="164">
        <v>20</v>
      </c>
      <c r="K124" s="164">
        <v>12</v>
      </c>
      <c r="L124" s="160">
        <v>350</v>
      </c>
      <c r="M124" s="160">
        <v>350</v>
      </c>
      <c r="N124" s="160">
        <v>350</v>
      </c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>
        <v>50</v>
      </c>
      <c r="AM124" s="160">
        <v>50</v>
      </c>
      <c r="AN124" s="160">
        <v>50</v>
      </c>
      <c r="AO124" s="160"/>
      <c r="AP124" s="160"/>
      <c r="AQ124" s="160"/>
      <c r="AR124" s="160"/>
      <c r="AS124" s="160"/>
      <c r="AT124" s="160"/>
      <c r="AU124" s="199"/>
      <c r="AV124" s="199"/>
      <c r="AW124" s="199"/>
      <c r="AX124" s="199"/>
      <c r="AY124" s="160">
        <v>140</v>
      </c>
      <c r="AZ124" s="199">
        <v>140</v>
      </c>
      <c r="BA124" s="199">
        <v>140</v>
      </c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60">
        <v>100</v>
      </c>
      <c r="BM124" s="160">
        <v>100</v>
      </c>
      <c r="BN124" s="160">
        <v>100</v>
      </c>
      <c r="BO124" s="194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>
        <v>60</v>
      </c>
      <c r="BZ124" s="160">
        <v>60</v>
      </c>
      <c r="CA124" s="160">
        <v>60</v>
      </c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</row>
    <row r="125" spans="1:89" s="125" customFormat="1" ht="12">
      <c r="A125" s="465"/>
      <c r="B125" s="158" t="s">
        <v>501</v>
      </c>
      <c r="C125" s="159"/>
      <c r="D125" s="164"/>
      <c r="E125" s="164"/>
      <c r="F125" s="164"/>
      <c r="G125" s="164"/>
      <c r="H125" s="164"/>
      <c r="I125" s="164"/>
      <c r="J125" s="164"/>
      <c r="K125" s="164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99"/>
      <c r="AV125" s="199"/>
      <c r="AW125" s="199"/>
      <c r="AX125" s="199"/>
      <c r="AY125" s="160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60"/>
      <c r="BM125" s="194"/>
      <c r="BN125" s="194"/>
      <c r="BO125" s="194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</row>
    <row r="126" spans="1:89" s="125" customFormat="1" ht="12">
      <c r="A126" s="465"/>
      <c r="B126" s="158" t="s">
        <v>502</v>
      </c>
      <c r="C126" s="159" t="s">
        <v>15</v>
      </c>
      <c r="D126" s="164">
        <v>3</v>
      </c>
      <c r="E126" s="164">
        <v>1623</v>
      </c>
      <c r="F126" s="214">
        <v>541</v>
      </c>
      <c r="G126" s="164"/>
      <c r="H126" s="164">
        <v>105</v>
      </c>
      <c r="I126" s="164">
        <v>150</v>
      </c>
      <c r="J126" s="164">
        <v>201</v>
      </c>
      <c r="K126" s="164">
        <v>85</v>
      </c>
      <c r="L126" s="160">
        <v>1623</v>
      </c>
      <c r="M126" s="160">
        <v>1623</v>
      </c>
      <c r="N126" s="160">
        <v>1623</v>
      </c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>
        <v>315</v>
      </c>
      <c r="AM126" s="160">
        <v>315</v>
      </c>
      <c r="AN126" s="160">
        <v>315</v>
      </c>
      <c r="AO126" s="160"/>
      <c r="AP126" s="160"/>
      <c r="AQ126" s="160"/>
      <c r="AR126" s="160"/>
      <c r="AS126" s="160"/>
      <c r="AT126" s="160"/>
      <c r="AU126" s="199"/>
      <c r="AV126" s="199"/>
      <c r="AW126" s="199"/>
      <c r="AX126" s="199"/>
      <c r="AY126" s="160">
        <v>450</v>
      </c>
      <c r="AZ126" s="160">
        <v>450</v>
      </c>
      <c r="BA126" s="160">
        <v>450</v>
      </c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60">
        <v>603</v>
      </c>
      <c r="BM126" s="160">
        <v>603</v>
      </c>
      <c r="BN126" s="160">
        <v>603</v>
      </c>
      <c r="BO126" s="194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>
        <v>255</v>
      </c>
      <c r="BZ126" s="160">
        <v>255</v>
      </c>
      <c r="CA126" s="160">
        <v>255</v>
      </c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</row>
    <row r="127" spans="1:89" s="125" customFormat="1" ht="12">
      <c r="A127" s="465"/>
      <c r="B127" s="158" t="s">
        <v>503</v>
      </c>
      <c r="C127" s="159" t="s">
        <v>468</v>
      </c>
      <c r="D127" s="160"/>
      <c r="E127" s="164"/>
      <c r="F127" s="164"/>
      <c r="G127" s="164"/>
      <c r="H127" s="164"/>
      <c r="I127" s="164"/>
      <c r="J127" s="164"/>
      <c r="K127" s="164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99"/>
      <c r="AV127" s="199"/>
      <c r="AW127" s="199"/>
      <c r="AX127" s="199"/>
      <c r="AY127" s="160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60"/>
      <c r="BM127" s="194"/>
      <c r="BN127" s="194"/>
      <c r="BO127" s="194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</row>
    <row r="128" spans="1:89" s="125" customFormat="1" ht="12">
      <c r="A128" s="465"/>
      <c r="B128" s="158" t="s">
        <v>504</v>
      </c>
      <c r="C128" s="159" t="s">
        <v>468</v>
      </c>
      <c r="D128" s="160">
        <v>2.5</v>
      </c>
      <c r="E128" s="214">
        <v>1307.5</v>
      </c>
      <c r="F128" s="164">
        <v>523</v>
      </c>
      <c r="G128" s="164"/>
      <c r="H128" s="164">
        <v>126</v>
      </c>
      <c r="I128" s="164">
        <v>135</v>
      </c>
      <c r="J128" s="164">
        <v>193</v>
      </c>
      <c r="K128" s="164">
        <v>69</v>
      </c>
      <c r="L128" s="194">
        <v>1307.5</v>
      </c>
      <c r="M128" s="194">
        <v>1307.5</v>
      </c>
      <c r="N128" s="194">
        <v>1307.5</v>
      </c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>
        <v>315</v>
      </c>
      <c r="AM128" s="160">
        <v>315</v>
      </c>
      <c r="AN128" s="160">
        <v>315</v>
      </c>
      <c r="AO128" s="160"/>
      <c r="AP128" s="160"/>
      <c r="AQ128" s="160"/>
      <c r="AR128" s="160"/>
      <c r="AS128" s="160"/>
      <c r="AT128" s="160"/>
      <c r="AU128" s="199"/>
      <c r="AV128" s="199"/>
      <c r="AW128" s="199"/>
      <c r="AX128" s="199"/>
      <c r="AY128" s="160">
        <v>337.5</v>
      </c>
      <c r="AZ128" s="160">
        <v>337.5</v>
      </c>
      <c r="BA128" s="160">
        <v>337.5</v>
      </c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60">
        <v>482.5</v>
      </c>
      <c r="BM128" s="160">
        <v>482.5</v>
      </c>
      <c r="BN128" s="160">
        <v>482.5</v>
      </c>
      <c r="BO128" s="194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>
        <v>172.5</v>
      </c>
      <c r="BZ128" s="160">
        <v>172.5</v>
      </c>
      <c r="CA128" s="160">
        <v>172.5</v>
      </c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</row>
    <row r="129" spans="1:89" s="125" customFormat="1" ht="12">
      <c r="A129" s="465"/>
      <c r="B129" s="158" t="s">
        <v>505</v>
      </c>
      <c r="C129" s="159" t="s">
        <v>468</v>
      </c>
      <c r="D129" s="164">
        <v>1</v>
      </c>
      <c r="E129" s="164">
        <v>784</v>
      </c>
      <c r="F129" s="164">
        <v>784</v>
      </c>
      <c r="G129" s="164"/>
      <c r="H129" s="164">
        <v>189</v>
      </c>
      <c r="I129" s="164">
        <v>203</v>
      </c>
      <c r="J129" s="164">
        <v>289</v>
      </c>
      <c r="K129" s="164">
        <v>103</v>
      </c>
      <c r="L129" s="160">
        <v>784</v>
      </c>
      <c r="M129" s="160">
        <v>784</v>
      </c>
      <c r="N129" s="160">
        <v>784</v>
      </c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>
        <v>189</v>
      </c>
      <c r="AM129" s="160">
        <v>189</v>
      </c>
      <c r="AN129" s="160">
        <v>189</v>
      </c>
      <c r="AO129" s="160"/>
      <c r="AP129" s="160"/>
      <c r="AQ129" s="160"/>
      <c r="AR129" s="160"/>
      <c r="AS129" s="160"/>
      <c r="AT129" s="160"/>
      <c r="AU129" s="199"/>
      <c r="AV129" s="199"/>
      <c r="AW129" s="199"/>
      <c r="AX129" s="199"/>
      <c r="AY129" s="160">
        <v>203</v>
      </c>
      <c r="AZ129" s="160">
        <v>203</v>
      </c>
      <c r="BA129" s="160">
        <v>203</v>
      </c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60">
        <v>289</v>
      </c>
      <c r="BM129" s="160">
        <v>289</v>
      </c>
      <c r="BN129" s="160">
        <v>289</v>
      </c>
      <c r="BO129" s="194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>
        <v>103</v>
      </c>
      <c r="BZ129" s="160">
        <v>103</v>
      </c>
      <c r="CA129" s="160">
        <v>103</v>
      </c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</row>
    <row r="130" spans="1:89" s="125" customFormat="1" ht="12">
      <c r="A130" s="465"/>
      <c r="B130" s="158" t="s">
        <v>506</v>
      </c>
      <c r="C130" s="159"/>
      <c r="D130" s="164"/>
      <c r="E130" s="164"/>
      <c r="F130" s="164"/>
      <c r="G130" s="164"/>
      <c r="H130" s="164"/>
      <c r="I130" s="164"/>
      <c r="J130" s="164"/>
      <c r="K130" s="164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99"/>
      <c r="AV130" s="199"/>
      <c r="AW130" s="199"/>
      <c r="AX130" s="199"/>
      <c r="AY130" s="160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60"/>
      <c r="BM130" s="194"/>
      <c r="BN130" s="194"/>
      <c r="BO130" s="194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</row>
    <row r="131" spans="1:89" s="125" customFormat="1" ht="12">
      <c r="A131" s="465"/>
      <c r="B131" s="158" t="s">
        <v>507</v>
      </c>
      <c r="C131" s="159"/>
      <c r="D131" s="164"/>
      <c r="E131" s="164"/>
      <c r="F131" s="164"/>
      <c r="G131" s="164"/>
      <c r="H131" s="164"/>
      <c r="I131" s="164"/>
      <c r="J131" s="164"/>
      <c r="K131" s="164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99"/>
      <c r="AV131" s="199"/>
      <c r="AW131" s="199"/>
      <c r="AX131" s="199"/>
      <c r="AY131" s="160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60"/>
      <c r="BM131" s="194"/>
      <c r="BN131" s="194"/>
      <c r="BO131" s="194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</row>
    <row r="132" spans="1:89" s="125" customFormat="1" ht="12">
      <c r="A132" s="465"/>
      <c r="B132" s="158" t="s">
        <v>508</v>
      </c>
      <c r="C132" s="159" t="s">
        <v>15</v>
      </c>
      <c r="D132" s="164">
        <v>3</v>
      </c>
      <c r="E132" s="164">
        <v>5013</v>
      </c>
      <c r="F132" s="164" t="s">
        <v>509</v>
      </c>
      <c r="G132" s="164">
        <v>636</v>
      </c>
      <c r="H132" s="164">
        <v>685</v>
      </c>
      <c r="I132" s="164">
        <v>350</v>
      </c>
      <c r="J132" s="164"/>
      <c r="K132" s="164"/>
      <c r="L132" s="160">
        <v>5013</v>
      </c>
      <c r="M132" s="160">
        <v>5013</v>
      </c>
      <c r="N132" s="160">
        <v>5013</v>
      </c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>
        <v>1908</v>
      </c>
      <c r="Z132" s="160">
        <v>1908</v>
      </c>
      <c r="AA132" s="160">
        <v>1908</v>
      </c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>
        <v>2055</v>
      </c>
      <c r="AM132" s="160">
        <v>2055</v>
      </c>
      <c r="AN132" s="160">
        <v>2055</v>
      </c>
      <c r="AO132" s="160"/>
      <c r="AP132" s="160"/>
      <c r="AQ132" s="160"/>
      <c r="AR132" s="160"/>
      <c r="AS132" s="160"/>
      <c r="AT132" s="160"/>
      <c r="AU132" s="199"/>
      <c r="AV132" s="199"/>
      <c r="AW132" s="199"/>
      <c r="AX132" s="199"/>
      <c r="AY132" s="160">
        <v>1050</v>
      </c>
      <c r="AZ132" s="160">
        <v>1050</v>
      </c>
      <c r="BA132" s="160">
        <v>1050</v>
      </c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60"/>
      <c r="BM132" s="194"/>
      <c r="BN132" s="194"/>
      <c r="BO132" s="194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</row>
    <row r="133" spans="1:89" s="125" customFormat="1" ht="12">
      <c r="A133" s="465"/>
      <c r="B133" s="158" t="s">
        <v>510</v>
      </c>
      <c r="C133" s="159" t="s">
        <v>15</v>
      </c>
      <c r="D133" s="164">
        <v>2</v>
      </c>
      <c r="E133" s="164">
        <v>488</v>
      </c>
      <c r="F133" s="164">
        <v>244</v>
      </c>
      <c r="G133" s="164">
        <v>154</v>
      </c>
      <c r="H133" s="164">
        <v>45</v>
      </c>
      <c r="I133" s="164">
        <v>35</v>
      </c>
      <c r="J133" s="164">
        <v>10</v>
      </c>
      <c r="K133" s="164"/>
      <c r="L133" s="160">
        <v>488</v>
      </c>
      <c r="M133" s="160">
        <v>488</v>
      </c>
      <c r="N133" s="160">
        <v>488</v>
      </c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>
        <v>308</v>
      </c>
      <c r="Z133" s="160">
        <v>308</v>
      </c>
      <c r="AA133" s="160">
        <v>308</v>
      </c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>
        <v>90</v>
      </c>
      <c r="AM133" s="160">
        <v>90</v>
      </c>
      <c r="AN133" s="160">
        <v>90</v>
      </c>
      <c r="AO133" s="160"/>
      <c r="AP133" s="160"/>
      <c r="AQ133" s="160"/>
      <c r="AR133" s="160"/>
      <c r="AS133" s="160"/>
      <c r="AT133" s="160"/>
      <c r="AU133" s="199"/>
      <c r="AV133" s="199"/>
      <c r="AW133" s="199"/>
      <c r="AX133" s="199"/>
      <c r="AY133" s="160">
        <v>70</v>
      </c>
      <c r="AZ133" s="160">
        <v>70</v>
      </c>
      <c r="BA133" s="160">
        <v>70</v>
      </c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60">
        <v>20</v>
      </c>
      <c r="BM133" s="199">
        <v>20</v>
      </c>
      <c r="BN133" s="199">
        <v>20</v>
      </c>
      <c r="BO133" s="194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</row>
    <row r="134" spans="1:89" s="125" customFormat="1" ht="12">
      <c r="A134" s="465"/>
      <c r="B134" s="158" t="s">
        <v>511</v>
      </c>
      <c r="C134" s="159" t="s">
        <v>468</v>
      </c>
      <c r="D134" s="160"/>
      <c r="E134" s="164"/>
      <c r="F134" s="164"/>
      <c r="G134" s="164"/>
      <c r="H134" s="164"/>
      <c r="I134" s="164"/>
      <c r="J134" s="164"/>
      <c r="K134" s="164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99"/>
      <c r="AV134" s="199"/>
      <c r="AW134" s="199"/>
      <c r="AX134" s="199"/>
      <c r="AY134" s="160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60"/>
      <c r="BM134" s="194"/>
      <c r="BN134" s="194"/>
      <c r="BO134" s="194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</row>
    <row r="135" spans="1:89" s="125" customFormat="1" ht="12">
      <c r="A135" s="465"/>
      <c r="B135" s="158" t="s">
        <v>512</v>
      </c>
      <c r="C135" s="159" t="s">
        <v>468</v>
      </c>
      <c r="D135" s="160">
        <v>3.5</v>
      </c>
      <c r="E135" s="164">
        <v>2369.5</v>
      </c>
      <c r="F135" s="164">
        <v>677</v>
      </c>
      <c r="G135" s="164">
        <v>305</v>
      </c>
      <c r="H135" s="164">
        <v>272</v>
      </c>
      <c r="I135" s="164">
        <v>100</v>
      </c>
      <c r="J135" s="164"/>
      <c r="K135" s="164"/>
      <c r="L135" s="160">
        <v>2369.5</v>
      </c>
      <c r="M135" s="160">
        <v>2369.5</v>
      </c>
      <c r="N135" s="160">
        <v>2369.5</v>
      </c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>
        <v>1067.5</v>
      </c>
      <c r="Z135" s="160">
        <v>1067.5</v>
      </c>
      <c r="AA135" s="160">
        <v>1067.5</v>
      </c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>
        <v>952</v>
      </c>
      <c r="AM135" s="160">
        <v>952</v>
      </c>
      <c r="AN135" s="160">
        <v>952</v>
      </c>
      <c r="AO135" s="160"/>
      <c r="AP135" s="160"/>
      <c r="AQ135" s="160"/>
      <c r="AR135" s="160"/>
      <c r="AS135" s="160"/>
      <c r="AT135" s="160"/>
      <c r="AU135" s="199"/>
      <c r="AV135" s="199"/>
      <c r="AW135" s="199"/>
      <c r="AX135" s="199"/>
      <c r="AY135" s="160">
        <v>350</v>
      </c>
      <c r="AZ135" s="160">
        <v>350</v>
      </c>
      <c r="BA135" s="160">
        <v>350</v>
      </c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60"/>
      <c r="BM135" s="194"/>
      <c r="BN135" s="194"/>
      <c r="BO135" s="194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</row>
    <row r="136" spans="1:89" s="125" customFormat="1" ht="12">
      <c r="A136" s="465"/>
      <c r="B136" s="158" t="s">
        <v>513</v>
      </c>
      <c r="C136" s="159" t="s">
        <v>468</v>
      </c>
      <c r="D136" s="160">
        <v>1.2</v>
      </c>
      <c r="E136" s="164">
        <v>3235.2</v>
      </c>
      <c r="F136" s="164">
        <v>2696</v>
      </c>
      <c r="G136" s="164">
        <v>1215.6</v>
      </c>
      <c r="H136" s="164">
        <v>1088</v>
      </c>
      <c r="I136" s="164">
        <v>392</v>
      </c>
      <c r="J136" s="164"/>
      <c r="K136" s="164"/>
      <c r="L136" s="160">
        <v>3235.2</v>
      </c>
      <c r="M136" s="160">
        <v>3235.2</v>
      </c>
      <c r="N136" s="160">
        <v>3235.2</v>
      </c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>
        <v>1459.2</v>
      </c>
      <c r="Z136" s="160">
        <v>1459.2</v>
      </c>
      <c r="AA136" s="160">
        <v>1459.2</v>
      </c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>
        <v>1305.6</v>
      </c>
      <c r="AM136" s="160">
        <v>1305.6</v>
      </c>
      <c r="AN136" s="160">
        <v>1305.6</v>
      </c>
      <c r="AO136" s="160"/>
      <c r="AP136" s="160"/>
      <c r="AQ136" s="160"/>
      <c r="AR136" s="160"/>
      <c r="AS136" s="160"/>
      <c r="AT136" s="160"/>
      <c r="AU136" s="199"/>
      <c r="AV136" s="199"/>
      <c r="AW136" s="199"/>
      <c r="AX136" s="199"/>
      <c r="AY136" s="160">
        <v>470.4</v>
      </c>
      <c r="AZ136" s="160">
        <v>470.4</v>
      </c>
      <c r="BA136" s="160">
        <v>470.4</v>
      </c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60"/>
      <c r="BM136" s="194"/>
      <c r="BN136" s="194"/>
      <c r="BO136" s="194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</row>
    <row r="137" spans="1:89" s="125" customFormat="1" ht="12">
      <c r="A137" s="465"/>
      <c r="B137" s="158" t="s">
        <v>514</v>
      </c>
      <c r="C137" s="159" t="s">
        <v>15</v>
      </c>
      <c r="D137" s="160"/>
      <c r="E137" s="164"/>
      <c r="F137" s="164"/>
      <c r="G137" s="164"/>
      <c r="H137" s="164"/>
      <c r="I137" s="164"/>
      <c r="J137" s="164"/>
      <c r="K137" s="164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99"/>
      <c r="AV137" s="199"/>
      <c r="AW137" s="199"/>
      <c r="AX137" s="199"/>
      <c r="AY137" s="160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60"/>
      <c r="BM137" s="194"/>
      <c r="BN137" s="194"/>
      <c r="BO137" s="194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</row>
    <row r="138" spans="1:89" s="125" customFormat="1" ht="12">
      <c r="A138" s="465"/>
      <c r="B138" s="158" t="s">
        <v>515</v>
      </c>
      <c r="C138" s="159" t="s">
        <v>15</v>
      </c>
      <c r="D138" s="160">
        <v>2.5</v>
      </c>
      <c r="E138" s="164">
        <v>1637.5</v>
      </c>
      <c r="F138" s="164">
        <v>655</v>
      </c>
      <c r="G138" s="164"/>
      <c r="H138" s="164">
        <v>100</v>
      </c>
      <c r="I138" s="164">
        <v>320</v>
      </c>
      <c r="J138" s="164">
        <v>105</v>
      </c>
      <c r="K138" s="164">
        <v>130</v>
      </c>
      <c r="L138" s="160">
        <v>1637.5</v>
      </c>
      <c r="M138" s="160">
        <v>1637.5</v>
      </c>
      <c r="N138" s="160">
        <v>1637.5</v>
      </c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>
        <v>250</v>
      </c>
      <c r="AM138" s="160">
        <v>250</v>
      </c>
      <c r="AN138" s="160">
        <v>250</v>
      </c>
      <c r="AO138" s="160"/>
      <c r="AP138" s="160"/>
      <c r="AQ138" s="160"/>
      <c r="AR138" s="160"/>
      <c r="AS138" s="160"/>
      <c r="AT138" s="160"/>
      <c r="AU138" s="199"/>
      <c r="AV138" s="199"/>
      <c r="AW138" s="199"/>
      <c r="AX138" s="199"/>
      <c r="AY138" s="160">
        <v>800</v>
      </c>
      <c r="AZ138" s="160">
        <v>800</v>
      </c>
      <c r="BA138" s="160">
        <v>800</v>
      </c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60">
        <v>262.5</v>
      </c>
      <c r="BM138" s="160">
        <v>262.5</v>
      </c>
      <c r="BN138" s="160">
        <v>262.5</v>
      </c>
      <c r="BO138" s="194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>
        <v>325</v>
      </c>
      <c r="BZ138" s="160">
        <v>325</v>
      </c>
      <c r="CA138" s="160">
        <v>325</v>
      </c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</row>
    <row r="139" spans="1:89" s="125" customFormat="1" ht="12">
      <c r="A139" s="465"/>
      <c r="B139" s="158" t="s">
        <v>516</v>
      </c>
      <c r="C139" s="159" t="s">
        <v>15</v>
      </c>
      <c r="D139" s="164">
        <v>3</v>
      </c>
      <c r="E139" s="164">
        <v>1230</v>
      </c>
      <c r="F139" s="164">
        <v>410</v>
      </c>
      <c r="G139" s="164"/>
      <c r="H139" s="164">
        <v>185</v>
      </c>
      <c r="I139" s="164">
        <v>185</v>
      </c>
      <c r="J139" s="164">
        <v>20</v>
      </c>
      <c r="K139" s="164">
        <v>20</v>
      </c>
      <c r="L139" s="160">
        <v>1230</v>
      </c>
      <c r="M139" s="160">
        <v>1230</v>
      </c>
      <c r="N139" s="160">
        <v>1230</v>
      </c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>
        <v>555</v>
      </c>
      <c r="AM139" s="160">
        <v>555</v>
      </c>
      <c r="AN139" s="160">
        <v>555</v>
      </c>
      <c r="AO139" s="160"/>
      <c r="AP139" s="160"/>
      <c r="AQ139" s="160"/>
      <c r="AR139" s="160"/>
      <c r="AS139" s="160"/>
      <c r="AT139" s="160"/>
      <c r="AU139" s="199"/>
      <c r="AV139" s="199"/>
      <c r="AW139" s="199"/>
      <c r="AX139" s="199"/>
      <c r="AY139" s="160">
        <v>555</v>
      </c>
      <c r="AZ139" s="160">
        <v>555</v>
      </c>
      <c r="BA139" s="160">
        <v>555</v>
      </c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60">
        <v>60</v>
      </c>
      <c r="BM139" s="160">
        <v>60</v>
      </c>
      <c r="BN139" s="160">
        <v>60</v>
      </c>
      <c r="BO139" s="194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>
        <v>60</v>
      </c>
      <c r="BZ139" s="160">
        <v>60</v>
      </c>
      <c r="CA139" s="160">
        <v>60</v>
      </c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</row>
    <row r="140" spans="1:89" s="125" customFormat="1" ht="12">
      <c r="A140" s="465"/>
      <c r="B140" s="158" t="s">
        <v>517</v>
      </c>
      <c r="C140" s="159" t="s">
        <v>15</v>
      </c>
      <c r="D140" s="164">
        <v>300</v>
      </c>
      <c r="E140" s="164">
        <v>300</v>
      </c>
      <c r="F140" s="164">
        <v>1</v>
      </c>
      <c r="G140" s="164"/>
      <c r="H140" s="164"/>
      <c r="I140" s="164"/>
      <c r="J140" s="164">
        <v>1</v>
      </c>
      <c r="K140" s="164"/>
      <c r="L140" s="160">
        <v>300</v>
      </c>
      <c r="M140" s="160">
        <v>300</v>
      </c>
      <c r="N140" s="160">
        <v>300</v>
      </c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99"/>
      <c r="AV140" s="199"/>
      <c r="AW140" s="199"/>
      <c r="AX140" s="199"/>
      <c r="AY140" s="160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60">
        <v>300</v>
      </c>
      <c r="BM140" s="160">
        <v>300</v>
      </c>
      <c r="BN140" s="160">
        <v>300</v>
      </c>
      <c r="BO140" s="194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</row>
    <row r="141" spans="1:89" s="125" customFormat="1" ht="12">
      <c r="A141" s="465"/>
      <c r="B141" s="158" t="s">
        <v>518</v>
      </c>
      <c r="C141" s="159" t="s">
        <v>519</v>
      </c>
      <c r="D141" s="164"/>
      <c r="E141" s="164"/>
      <c r="F141" s="164"/>
      <c r="G141" s="164"/>
      <c r="H141" s="164"/>
      <c r="I141" s="164"/>
      <c r="J141" s="164"/>
      <c r="K141" s="164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99"/>
      <c r="AV141" s="199"/>
      <c r="AW141" s="199"/>
      <c r="AX141" s="199"/>
      <c r="AY141" s="160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60"/>
      <c r="BM141" s="194"/>
      <c r="BN141" s="194"/>
      <c r="BO141" s="194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</row>
    <row r="142" spans="1:89" s="125" customFormat="1" ht="12">
      <c r="A142" s="465"/>
      <c r="B142" s="158" t="s">
        <v>520</v>
      </c>
      <c r="C142" s="159" t="s">
        <v>519</v>
      </c>
      <c r="D142" s="164">
        <v>150</v>
      </c>
      <c r="E142" s="164">
        <v>3600</v>
      </c>
      <c r="F142" s="164">
        <v>24</v>
      </c>
      <c r="G142" s="164">
        <v>6</v>
      </c>
      <c r="H142" s="164">
        <v>6</v>
      </c>
      <c r="I142" s="164">
        <v>6</v>
      </c>
      <c r="J142" s="164">
        <v>6</v>
      </c>
      <c r="K142" s="164"/>
      <c r="L142" s="160">
        <v>3600</v>
      </c>
      <c r="M142" s="160">
        <v>3600</v>
      </c>
      <c r="N142" s="160">
        <v>3600</v>
      </c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>
        <v>900</v>
      </c>
      <c r="Z142" s="160">
        <v>900</v>
      </c>
      <c r="AA142" s="160">
        <v>900</v>
      </c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>
        <v>900</v>
      </c>
      <c r="AM142" s="160">
        <v>900</v>
      </c>
      <c r="AN142" s="160">
        <v>900</v>
      </c>
      <c r="AO142" s="160"/>
      <c r="AP142" s="160"/>
      <c r="AQ142" s="160"/>
      <c r="AR142" s="160"/>
      <c r="AS142" s="160"/>
      <c r="AT142" s="160"/>
      <c r="AU142" s="199"/>
      <c r="AV142" s="199"/>
      <c r="AW142" s="199"/>
      <c r="AX142" s="199"/>
      <c r="AY142" s="160">
        <v>900</v>
      </c>
      <c r="AZ142" s="160">
        <v>900</v>
      </c>
      <c r="BA142" s="160">
        <v>900</v>
      </c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60">
        <v>900</v>
      </c>
      <c r="BM142" s="160">
        <v>900</v>
      </c>
      <c r="BN142" s="160">
        <v>900</v>
      </c>
      <c r="BO142" s="194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</row>
    <row r="143" spans="1:89" s="125" customFormat="1" ht="12">
      <c r="A143" s="465"/>
      <c r="B143" s="158" t="s">
        <v>521</v>
      </c>
      <c r="C143" s="159" t="s">
        <v>519</v>
      </c>
      <c r="D143" s="164">
        <v>500</v>
      </c>
      <c r="E143" s="164">
        <v>21890</v>
      </c>
      <c r="F143" s="203">
        <v>43.78</v>
      </c>
      <c r="G143" s="203">
        <v>8.48</v>
      </c>
      <c r="H143" s="160">
        <v>15.5</v>
      </c>
      <c r="I143" s="164">
        <v>15</v>
      </c>
      <c r="J143" s="160">
        <v>4.8</v>
      </c>
      <c r="K143" s="203"/>
      <c r="L143" s="160">
        <v>21890</v>
      </c>
      <c r="M143" s="160">
        <v>21890</v>
      </c>
      <c r="N143" s="160">
        <v>21890</v>
      </c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>
        <v>4240</v>
      </c>
      <c r="Z143" s="160">
        <v>4240</v>
      </c>
      <c r="AA143" s="160">
        <v>4240</v>
      </c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>
        <v>7750</v>
      </c>
      <c r="AM143" s="160">
        <v>7750</v>
      </c>
      <c r="AN143" s="160">
        <v>7750</v>
      </c>
      <c r="AO143" s="160"/>
      <c r="AP143" s="160"/>
      <c r="AQ143" s="160"/>
      <c r="AR143" s="160"/>
      <c r="AS143" s="160"/>
      <c r="AT143" s="160"/>
      <c r="AU143" s="199"/>
      <c r="AV143" s="199"/>
      <c r="AW143" s="199"/>
      <c r="AX143" s="199"/>
      <c r="AY143" s="160">
        <v>7500</v>
      </c>
      <c r="AZ143" s="160">
        <v>7500</v>
      </c>
      <c r="BA143" s="160">
        <v>7500</v>
      </c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60">
        <v>2400</v>
      </c>
      <c r="BM143" s="160">
        <v>2400</v>
      </c>
      <c r="BN143" s="160">
        <v>2400</v>
      </c>
      <c r="BO143" s="194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</row>
    <row r="144" spans="1:89" s="125" customFormat="1" ht="12">
      <c r="A144" s="465"/>
      <c r="B144" s="158" t="s">
        <v>522</v>
      </c>
      <c r="C144" s="159" t="s">
        <v>519</v>
      </c>
      <c r="D144" s="164">
        <v>1000</v>
      </c>
      <c r="E144" s="164">
        <v>3000</v>
      </c>
      <c r="F144" s="164">
        <v>3</v>
      </c>
      <c r="G144" s="164">
        <v>1</v>
      </c>
      <c r="H144" s="164">
        <v>1</v>
      </c>
      <c r="I144" s="164">
        <v>1</v>
      </c>
      <c r="J144" s="164"/>
      <c r="K144" s="164"/>
      <c r="L144" s="160">
        <v>3000</v>
      </c>
      <c r="M144" s="160">
        <v>3000</v>
      </c>
      <c r="N144" s="160">
        <v>3000</v>
      </c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>
        <v>1000</v>
      </c>
      <c r="Z144" s="160">
        <v>1000</v>
      </c>
      <c r="AA144" s="160">
        <v>1000</v>
      </c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>
        <v>1000</v>
      </c>
      <c r="AM144" s="160">
        <v>1000</v>
      </c>
      <c r="AN144" s="160">
        <v>1000</v>
      </c>
      <c r="AO144" s="160"/>
      <c r="AP144" s="160"/>
      <c r="AQ144" s="160"/>
      <c r="AR144" s="160"/>
      <c r="AS144" s="160"/>
      <c r="AT144" s="160"/>
      <c r="AU144" s="199"/>
      <c r="AV144" s="199"/>
      <c r="AW144" s="199"/>
      <c r="AX144" s="199"/>
      <c r="AY144" s="160">
        <v>1000</v>
      </c>
      <c r="AZ144" s="160">
        <v>1000</v>
      </c>
      <c r="BA144" s="160">
        <v>1000</v>
      </c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60"/>
      <c r="BM144" s="160"/>
      <c r="BN144" s="160"/>
      <c r="BO144" s="194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</row>
    <row r="145" spans="1:89" s="125" customFormat="1" ht="12">
      <c r="A145" s="465"/>
      <c r="B145" s="158" t="s">
        <v>523</v>
      </c>
      <c r="C145" s="159" t="s">
        <v>519</v>
      </c>
      <c r="D145" s="164">
        <v>60</v>
      </c>
      <c r="E145" s="164">
        <v>7860</v>
      </c>
      <c r="F145" s="164">
        <v>131</v>
      </c>
      <c r="G145" s="164">
        <v>21</v>
      </c>
      <c r="H145" s="164">
        <v>21</v>
      </c>
      <c r="I145" s="164">
        <v>21</v>
      </c>
      <c r="J145" s="164">
        <v>44</v>
      </c>
      <c r="K145" s="164">
        <v>24</v>
      </c>
      <c r="L145" s="160">
        <v>7860</v>
      </c>
      <c r="M145" s="160">
        <v>7860</v>
      </c>
      <c r="N145" s="160">
        <v>7860</v>
      </c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>
        <v>1260</v>
      </c>
      <c r="Z145" s="160">
        <v>1260</v>
      </c>
      <c r="AA145" s="160">
        <v>1260</v>
      </c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>
        <v>1260</v>
      </c>
      <c r="AM145" s="160">
        <v>1260</v>
      </c>
      <c r="AN145" s="160">
        <v>1260</v>
      </c>
      <c r="AO145" s="160"/>
      <c r="AP145" s="160"/>
      <c r="AQ145" s="160"/>
      <c r="AR145" s="160"/>
      <c r="AS145" s="160"/>
      <c r="AT145" s="160"/>
      <c r="AU145" s="199"/>
      <c r="AV145" s="199"/>
      <c r="AW145" s="199"/>
      <c r="AX145" s="199"/>
      <c r="AY145" s="160">
        <v>1260</v>
      </c>
      <c r="AZ145" s="160">
        <v>1260</v>
      </c>
      <c r="BA145" s="160">
        <v>1260</v>
      </c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60">
        <v>2640</v>
      </c>
      <c r="BM145" s="160">
        <v>2640</v>
      </c>
      <c r="BN145" s="160">
        <v>2640</v>
      </c>
      <c r="BO145" s="194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>
        <v>1440</v>
      </c>
      <c r="BZ145" s="160">
        <v>1440</v>
      </c>
      <c r="CA145" s="160">
        <v>1440</v>
      </c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</row>
    <row r="146" spans="2:89" s="123" customFormat="1" ht="12">
      <c r="B146" s="171" t="s">
        <v>524</v>
      </c>
      <c r="C146" s="149"/>
      <c r="D146" s="172"/>
      <c r="E146" s="173">
        <f>SUM(E147:E161)</f>
        <v>3820</v>
      </c>
      <c r="F146" s="174"/>
      <c r="G146" s="174"/>
      <c r="H146" s="174"/>
      <c r="I146" s="174"/>
      <c r="J146" s="174"/>
      <c r="K146" s="174"/>
      <c r="L146" s="172">
        <f aca="true" t="shared" si="22" ref="L146:BQ146">SUM(L147:L161)</f>
        <v>3820</v>
      </c>
      <c r="M146" s="172">
        <f t="shared" si="22"/>
        <v>3820</v>
      </c>
      <c r="N146" s="172">
        <f t="shared" si="22"/>
        <v>3820</v>
      </c>
      <c r="O146" s="172">
        <f t="shared" si="22"/>
        <v>0</v>
      </c>
      <c r="P146" s="172">
        <f t="shared" si="22"/>
        <v>0</v>
      </c>
      <c r="Q146" s="172">
        <f t="shared" si="22"/>
        <v>0</v>
      </c>
      <c r="R146" s="172">
        <f t="shared" si="22"/>
        <v>0</v>
      </c>
      <c r="S146" s="172">
        <f t="shared" si="22"/>
        <v>0</v>
      </c>
      <c r="T146" s="172">
        <f t="shared" si="22"/>
        <v>0</v>
      </c>
      <c r="U146" s="172">
        <f t="shared" si="22"/>
        <v>0</v>
      </c>
      <c r="V146" s="172">
        <f t="shared" si="22"/>
        <v>0</v>
      </c>
      <c r="W146" s="172">
        <f t="shared" si="22"/>
        <v>0</v>
      </c>
      <c r="X146" s="172">
        <f t="shared" si="22"/>
        <v>0</v>
      </c>
      <c r="Y146" s="172">
        <f t="shared" si="22"/>
        <v>812</v>
      </c>
      <c r="Z146" s="172">
        <f t="shared" si="22"/>
        <v>812</v>
      </c>
      <c r="AA146" s="172">
        <f t="shared" si="22"/>
        <v>812</v>
      </c>
      <c r="AB146" s="172">
        <f t="shared" si="22"/>
        <v>0</v>
      </c>
      <c r="AC146" s="172">
        <f t="shared" si="22"/>
        <v>0</v>
      </c>
      <c r="AD146" s="172">
        <f t="shared" si="22"/>
        <v>0</v>
      </c>
      <c r="AE146" s="172">
        <f t="shared" si="22"/>
        <v>0</v>
      </c>
      <c r="AF146" s="172">
        <f t="shared" si="22"/>
        <v>0</v>
      </c>
      <c r="AG146" s="172">
        <f t="shared" si="22"/>
        <v>0</v>
      </c>
      <c r="AH146" s="172">
        <f t="shared" si="22"/>
        <v>0</v>
      </c>
      <c r="AI146" s="172">
        <f t="shared" si="22"/>
        <v>0</v>
      </c>
      <c r="AJ146" s="172">
        <f t="shared" si="22"/>
        <v>0</v>
      </c>
      <c r="AK146" s="172">
        <f t="shared" si="22"/>
        <v>0</v>
      </c>
      <c r="AL146" s="172">
        <f t="shared" si="22"/>
        <v>752</v>
      </c>
      <c r="AM146" s="172">
        <f t="shared" si="22"/>
        <v>752</v>
      </c>
      <c r="AN146" s="172">
        <f t="shared" si="22"/>
        <v>752</v>
      </c>
      <c r="AO146" s="172">
        <f t="shared" si="22"/>
        <v>0</v>
      </c>
      <c r="AP146" s="172">
        <f t="shared" si="22"/>
        <v>0</v>
      </c>
      <c r="AQ146" s="172">
        <f t="shared" si="22"/>
        <v>0</v>
      </c>
      <c r="AR146" s="172">
        <f t="shared" si="22"/>
        <v>0</v>
      </c>
      <c r="AS146" s="172">
        <f t="shared" si="22"/>
        <v>0</v>
      </c>
      <c r="AT146" s="172">
        <f t="shared" si="22"/>
        <v>0</v>
      </c>
      <c r="AU146" s="172">
        <f t="shared" si="22"/>
        <v>0</v>
      </c>
      <c r="AV146" s="172">
        <f t="shared" si="22"/>
        <v>0</v>
      </c>
      <c r="AW146" s="172">
        <f t="shared" si="22"/>
        <v>0</v>
      </c>
      <c r="AX146" s="172">
        <f t="shared" si="22"/>
        <v>0</v>
      </c>
      <c r="AY146" s="172">
        <f t="shared" si="22"/>
        <v>752</v>
      </c>
      <c r="AZ146" s="172">
        <f t="shared" si="22"/>
        <v>752</v>
      </c>
      <c r="BA146" s="172">
        <f t="shared" si="22"/>
        <v>752</v>
      </c>
      <c r="BB146" s="172">
        <f t="shared" si="22"/>
        <v>0</v>
      </c>
      <c r="BC146" s="172">
        <f t="shared" si="22"/>
        <v>0</v>
      </c>
      <c r="BD146" s="172">
        <f t="shared" si="22"/>
        <v>0</v>
      </c>
      <c r="BE146" s="172">
        <f t="shared" si="22"/>
        <v>0</v>
      </c>
      <c r="BF146" s="172">
        <f t="shared" si="22"/>
        <v>0</v>
      </c>
      <c r="BG146" s="172">
        <f t="shared" si="22"/>
        <v>0</v>
      </c>
      <c r="BH146" s="172">
        <f t="shared" si="22"/>
        <v>0</v>
      </c>
      <c r="BI146" s="172">
        <f t="shared" si="22"/>
        <v>0</v>
      </c>
      <c r="BJ146" s="172">
        <f t="shared" si="22"/>
        <v>0</v>
      </c>
      <c r="BK146" s="172">
        <f t="shared" si="22"/>
        <v>0</v>
      </c>
      <c r="BL146" s="172">
        <f t="shared" si="22"/>
        <v>752</v>
      </c>
      <c r="BM146" s="172">
        <f t="shared" si="22"/>
        <v>752</v>
      </c>
      <c r="BN146" s="172">
        <f t="shared" si="22"/>
        <v>752</v>
      </c>
      <c r="BO146" s="172">
        <f t="shared" si="22"/>
        <v>0</v>
      </c>
      <c r="BP146" s="172">
        <f t="shared" si="22"/>
        <v>0</v>
      </c>
      <c r="BQ146" s="172">
        <f t="shared" si="22"/>
        <v>0</v>
      </c>
      <c r="BR146" s="172">
        <f aca="true" t="shared" si="23" ref="BR146:CK146">SUM(BR147:BR161)</f>
        <v>0</v>
      </c>
      <c r="BS146" s="172">
        <f t="shared" si="23"/>
        <v>0</v>
      </c>
      <c r="BT146" s="172">
        <f t="shared" si="23"/>
        <v>0</v>
      </c>
      <c r="BU146" s="172">
        <f t="shared" si="23"/>
        <v>0</v>
      </c>
      <c r="BV146" s="172">
        <f t="shared" si="23"/>
        <v>0</v>
      </c>
      <c r="BW146" s="172">
        <f t="shared" si="23"/>
        <v>0</v>
      </c>
      <c r="BX146" s="172">
        <f t="shared" si="23"/>
        <v>0</v>
      </c>
      <c r="BY146" s="172">
        <f t="shared" si="23"/>
        <v>752</v>
      </c>
      <c r="BZ146" s="172">
        <f t="shared" si="23"/>
        <v>752</v>
      </c>
      <c r="CA146" s="172">
        <f t="shared" si="23"/>
        <v>752</v>
      </c>
      <c r="CB146" s="172">
        <f t="shared" si="23"/>
        <v>0</v>
      </c>
      <c r="CC146" s="172">
        <f t="shared" si="23"/>
        <v>0</v>
      </c>
      <c r="CD146" s="172">
        <f t="shared" si="23"/>
        <v>0</v>
      </c>
      <c r="CE146" s="172">
        <f t="shared" si="23"/>
        <v>0</v>
      </c>
      <c r="CF146" s="172">
        <f t="shared" si="23"/>
        <v>0</v>
      </c>
      <c r="CG146" s="172">
        <f t="shared" si="23"/>
        <v>0</v>
      </c>
      <c r="CH146" s="172">
        <f t="shared" si="23"/>
        <v>0</v>
      </c>
      <c r="CI146" s="172">
        <f t="shared" si="23"/>
        <v>0</v>
      </c>
      <c r="CJ146" s="172">
        <f t="shared" si="23"/>
        <v>0</v>
      </c>
      <c r="CK146" s="172">
        <f t="shared" si="23"/>
        <v>0</v>
      </c>
    </row>
    <row r="147" spans="1:89" s="125" customFormat="1" ht="12">
      <c r="A147" s="465" t="s">
        <v>525</v>
      </c>
      <c r="B147" s="158" t="s">
        <v>526</v>
      </c>
      <c r="C147" s="159" t="s">
        <v>468</v>
      </c>
      <c r="D147" s="160"/>
      <c r="E147" s="164"/>
      <c r="F147" s="164"/>
      <c r="G147" s="164"/>
      <c r="H147" s="164"/>
      <c r="I147" s="164"/>
      <c r="J147" s="164"/>
      <c r="K147" s="164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99"/>
      <c r="AV147" s="199"/>
      <c r="AW147" s="199"/>
      <c r="AX147" s="199"/>
      <c r="AY147" s="160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60"/>
      <c r="BM147" s="194"/>
      <c r="BN147" s="194"/>
      <c r="BO147" s="194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</row>
    <row r="148" spans="1:89" s="125" customFormat="1" ht="12">
      <c r="A148" s="465"/>
      <c r="B148" s="158" t="s">
        <v>527</v>
      </c>
      <c r="C148" s="159" t="s">
        <v>468</v>
      </c>
      <c r="D148" s="160">
        <v>1.9444444444444444</v>
      </c>
      <c r="E148" s="164">
        <v>350</v>
      </c>
      <c r="F148" s="164">
        <v>180</v>
      </c>
      <c r="G148" s="164">
        <v>36</v>
      </c>
      <c r="H148" s="164">
        <v>36</v>
      </c>
      <c r="I148" s="164">
        <v>36</v>
      </c>
      <c r="J148" s="164">
        <v>36</v>
      </c>
      <c r="K148" s="164">
        <v>36</v>
      </c>
      <c r="L148" s="160">
        <v>350</v>
      </c>
      <c r="M148" s="160">
        <v>350</v>
      </c>
      <c r="N148" s="160">
        <v>350</v>
      </c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>
        <v>70</v>
      </c>
      <c r="Z148" s="160">
        <v>70</v>
      </c>
      <c r="AA148" s="160">
        <v>70</v>
      </c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>
        <v>70</v>
      </c>
      <c r="AM148" s="160">
        <v>70</v>
      </c>
      <c r="AN148" s="160">
        <v>70</v>
      </c>
      <c r="AO148" s="160"/>
      <c r="AP148" s="160"/>
      <c r="AQ148" s="160"/>
      <c r="AR148" s="160"/>
      <c r="AS148" s="160"/>
      <c r="AT148" s="160"/>
      <c r="AU148" s="199"/>
      <c r="AV148" s="199"/>
      <c r="AW148" s="199"/>
      <c r="AX148" s="199"/>
      <c r="AY148" s="160">
        <v>70</v>
      </c>
      <c r="AZ148" s="160">
        <v>70</v>
      </c>
      <c r="BA148" s="160">
        <v>70</v>
      </c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60">
        <v>70</v>
      </c>
      <c r="BM148" s="160">
        <v>70</v>
      </c>
      <c r="BN148" s="160">
        <v>70</v>
      </c>
      <c r="BO148" s="194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>
        <v>70</v>
      </c>
      <c r="BZ148" s="160">
        <v>70</v>
      </c>
      <c r="CA148" s="160">
        <v>70</v>
      </c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</row>
    <row r="149" spans="1:89" s="125" customFormat="1" ht="12">
      <c r="A149" s="465"/>
      <c r="B149" s="158" t="s">
        <v>528</v>
      </c>
      <c r="C149" s="159" t="s">
        <v>468</v>
      </c>
      <c r="D149" s="160">
        <v>1.40625</v>
      </c>
      <c r="E149" s="164">
        <v>450</v>
      </c>
      <c r="F149" s="164">
        <v>320</v>
      </c>
      <c r="G149" s="164">
        <v>64</v>
      </c>
      <c r="H149" s="164">
        <v>64</v>
      </c>
      <c r="I149" s="164">
        <v>64</v>
      </c>
      <c r="J149" s="164">
        <v>64</v>
      </c>
      <c r="K149" s="164">
        <v>64</v>
      </c>
      <c r="L149" s="160">
        <v>450</v>
      </c>
      <c r="M149" s="160">
        <v>450</v>
      </c>
      <c r="N149" s="160">
        <v>450</v>
      </c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>
        <v>90</v>
      </c>
      <c r="Z149" s="160">
        <v>90</v>
      </c>
      <c r="AA149" s="160">
        <v>90</v>
      </c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>
        <v>90</v>
      </c>
      <c r="AM149" s="160">
        <v>90</v>
      </c>
      <c r="AN149" s="160">
        <v>90</v>
      </c>
      <c r="AO149" s="160"/>
      <c r="AP149" s="160"/>
      <c r="AQ149" s="160"/>
      <c r="AR149" s="160"/>
      <c r="AS149" s="160"/>
      <c r="AT149" s="160"/>
      <c r="AU149" s="199"/>
      <c r="AV149" s="199"/>
      <c r="AW149" s="199"/>
      <c r="AX149" s="199"/>
      <c r="AY149" s="160">
        <v>90</v>
      </c>
      <c r="AZ149" s="160">
        <v>90</v>
      </c>
      <c r="BA149" s="160">
        <v>90</v>
      </c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60">
        <v>90</v>
      </c>
      <c r="BM149" s="160">
        <v>90</v>
      </c>
      <c r="BN149" s="160">
        <v>90</v>
      </c>
      <c r="BO149" s="194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>
        <v>90</v>
      </c>
      <c r="BZ149" s="160">
        <v>90</v>
      </c>
      <c r="CA149" s="160">
        <v>90</v>
      </c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</row>
    <row r="150" spans="1:89" s="125" customFormat="1" ht="12">
      <c r="A150" s="465"/>
      <c r="B150" s="158" t="s">
        <v>529</v>
      </c>
      <c r="C150" s="159" t="s">
        <v>468</v>
      </c>
      <c r="D150" s="160">
        <v>2.25</v>
      </c>
      <c r="E150" s="164">
        <v>900</v>
      </c>
      <c r="F150" s="164">
        <v>400</v>
      </c>
      <c r="G150" s="164">
        <v>180</v>
      </c>
      <c r="H150" s="164">
        <v>80</v>
      </c>
      <c r="I150" s="164">
        <v>80</v>
      </c>
      <c r="J150" s="164">
        <v>80</v>
      </c>
      <c r="K150" s="164">
        <v>80</v>
      </c>
      <c r="L150" s="160">
        <v>900</v>
      </c>
      <c r="M150" s="160">
        <v>900</v>
      </c>
      <c r="N150" s="160">
        <v>900</v>
      </c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>
        <v>180</v>
      </c>
      <c r="Z150" s="160">
        <v>180</v>
      </c>
      <c r="AA150" s="160">
        <v>180</v>
      </c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>
        <v>180</v>
      </c>
      <c r="AM150" s="160">
        <v>180</v>
      </c>
      <c r="AN150" s="160">
        <v>180</v>
      </c>
      <c r="AO150" s="160"/>
      <c r="AP150" s="160"/>
      <c r="AQ150" s="160"/>
      <c r="AR150" s="160"/>
      <c r="AS150" s="160"/>
      <c r="AT150" s="160"/>
      <c r="AU150" s="199"/>
      <c r="AV150" s="199"/>
      <c r="AW150" s="199"/>
      <c r="AX150" s="199"/>
      <c r="AY150" s="160">
        <v>180</v>
      </c>
      <c r="AZ150" s="160">
        <v>180</v>
      </c>
      <c r="BA150" s="160">
        <v>180</v>
      </c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60">
        <v>180</v>
      </c>
      <c r="BM150" s="160">
        <v>180</v>
      </c>
      <c r="BN150" s="160">
        <v>180</v>
      </c>
      <c r="BO150" s="194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>
        <v>180</v>
      </c>
      <c r="BZ150" s="160">
        <v>180</v>
      </c>
      <c r="CA150" s="160">
        <v>180</v>
      </c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</row>
    <row r="151" spans="1:89" s="125" customFormat="1" ht="12">
      <c r="A151" s="465"/>
      <c r="B151" s="158" t="s">
        <v>530</v>
      </c>
      <c r="C151" s="159" t="s">
        <v>531</v>
      </c>
      <c r="D151" s="164">
        <v>3</v>
      </c>
      <c r="E151" s="164">
        <v>300</v>
      </c>
      <c r="F151" s="164">
        <v>100</v>
      </c>
      <c r="G151" s="164">
        <v>20</v>
      </c>
      <c r="H151" s="164">
        <v>20</v>
      </c>
      <c r="I151" s="164">
        <v>20</v>
      </c>
      <c r="J151" s="164">
        <v>20</v>
      </c>
      <c r="K151" s="164">
        <v>20</v>
      </c>
      <c r="L151" s="160">
        <v>300</v>
      </c>
      <c r="M151" s="160">
        <v>300</v>
      </c>
      <c r="N151" s="160">
        <v>300</v>
      </c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>
        <v>60</v>
      </c>
      <c r="Z151" s="160">
        <v>60</v>
      </c>
      <c r="AA151" s="160">
        <v>60</v>
      </c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>
        <v>60</v>
      </c>
      <c r="AM151" s="160">
        <v>60</v>
      </c>
      <c r="AN151" s="160">
        <v>60</v>
      </c>
      <c r="AO151" s="160"/>
      <c r="AP151" s="160"/>
      <c r="AQ151" s="160"/>
      <c r="AR151" s="160"/>
      <c r="AS151" s="160"/>
      <c r="AT151" s="160"/>
      <c r="AU151" s="199"/>
      <c r="AV151" s="199"/>
      <c r="AW151" s="199"/>
      <c r="AX151" s="199"/>
      <c r="AY151" s="160">
        <v>60</v>
      </c>
      <c r="AZ151" s="160">
        <v>60</v>
      </c>
      <c r="BA151" s="160">
        <v>60</v>
      </c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60">
        <v>60</v>
      </c>
      <c r="BM151" s="160">
        <v>60</v>
      </c>
      <c r="BN151" s="160">
        <v>60</v>
      </c>
      <c r="BO151" s="194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>
        <v>60</v>
      </c>
      <c r="BZ151" s="160">
        <v>60</v>
      </c>
      <c r="CA151" s="160">
        <v>60</v>
      </c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</row>
    <row r="152" spans="1:89" s="125" customFormat="1" ht="12">
      <c r="A152" s="465"/>
      <c r="B152" s="158" t="s">
        <v>532</v>
      </c>
      <c r="C152" s="159" t="s">
        <v>533</v>
      </c>
      <c r="D152" s="160">
        <v>0.075</v>
      </c>
      <c r="E152" s="164">
        <v>60</v>
      </c>
      <c r="F152" s="164">
        <v>800</v>
      </c>
      <c r="G152" s="164">
        <v>800</v>
      </c>
      <c r="H152" s="164"/>
      <c r="I152" s="164"/>
      <c r="J152" s="164"/>
      <c r="K152" s="164"/>
      <c r="L152" s="160">
        <v>60</v>
      </c>
      <c r="M152" s="160">
        <v>60</v>
      </c>
      <c r="N152" s="160">
        <v>60</v>
      </c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>
        <v>60</v>
      </c>
      <c r="Z152" s="160">
        <v>60</v>
      </c>
      <c r="AA152" s="160">
        <v>60</v>
      </c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99"/>
      <c r="AV152" s="199"/>
      <c r="AW152" s="199"/>
      <c r="AX152" s="199"/>
      <c r="AY152" s="160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60"/>
      <c r="BM152" s="194"/>
      <c r="BN152" s="194"/>
      <c r="BO152" s="194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</row>
    <row r="153" spans="1:89" s="125" customFormat="1" ht="12">
      <c r="A153" s="465" t="s">
        <v>430</v>
      </c>
      <c r="B153" s="158" t="s">
        <v>534</v>
      </c>
      <c r="C153" s="159" t="s">
        <v>468</v>
      </c>
      <c r="D153" s="160"/>
      <c r="E153" s="166"/>
      <c r="F153" s="164"/>
      <c r="G153" s="164"/>
      <c r="H153" s="164"/>
      <c r="I153" s="164"/>
      <c r="J153" s="164"/>
      <c r="K153" s="164"/>
      <c r="L153" s="195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99"/>
      <c r="AV153" s="199"/>
      <c r="AW153" s="199"/>
      <c r="AX153" s="199"/>
      <c r="AY153" s="160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60"/>
      <c r="BM153" s="194"/>
      <c r="BN153" s="194"/>
      <c r="BO153" s="194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</row>
    <row r="154" spans="1:89" s="125" customFormat="1" ht="12">
      <c r="A154" s="465"/>
      <c r="B154" s="158" t="s">
        <v>535</v>
      </c>
      <c r="C154" s="159" t="s">
        <v>468</v>
      </c>
      <c r="D154" s="160"/>
      <c r="E154" s="164"/>
      <c r="F154" s="166">
        <v>1000</v>
      </c>
      <c r="G154" s="164">
        <v>200</v>
      </c>
      <c r="H154" s="164">
        <v>200</v>
      </c>
      <c r="I154" s="164">
        <v>200</v>
      </c>
      <c r="J154" s="164">
        <v>200</v>
      </c>
      <c r="K154" s="164">
        <v>200</v>
      </c>
      <c r="L154" s="195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99"/>
      <c r="AV154" s="199"/>
      <c r="AW154" s="199"/>
      <c r="AX154" s="199"/>
      <c r="AY154" s="160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60"/>
      <c r="BM154" s="194"/>
      <c r="BN154" s="194"/>
      <c r="BO154" s="194"/>
      <c r="BP154" s="160"/>
      <c r="BQ154" s="195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</row>
    <row r="155" spans="1:89" s="125" customFormat="1" ht="12">
      <c r="A155" s="465"/>
      <c r="B155" s="158" t="s">
        <v>536</v>
      </c>
      <c r="C155" s="159" t="s">
        <v>468</v>
      </c>
      <c r="D155" s="160"/>
      <c r="E155" s="164"/>
      <c r="F155" s="166">
        <v>400</v>
      </c>
      <c r="G155" s="164">
        <v>80</v>
      </c>
      <c r="H155" s="164">
        <v>80</v>
      </c>
      <c r="I155" s="164">
        <v>80</v>
      </c>
      <c r="J155" s="164">
        <v>80</v>
      </c>
      <c r="K155" s="164">
        <v>80</v>
      </c>
      <c r="L155" s="195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99"/>
      <c r="AV155" s="199"/>
      <c r="AW155" s="199"/>
      <c r="AX155" s="199"/>
      <c r="AY155" s="160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60"/>
      <c r="BM155" s="194"/>
      <c r="BN155" s="194"/>
      <c r="BO155" s="194"/>
      <c r="BP155" s="160"/>
      <c r="BQ155" s="195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</row>
    <row r="156" spans="1:89" s="125" customFormat="1" ht="12">
      <c r="A156" s="465"/>
      <c r="B156" s="158" t="s">
        <v>537</v>
      </c>
      <c r="C156" s="159" t="s">
        <v>468</v>
      </c>
      <c r="D156" s="160"/>
      <c r="E156" s="164"/>
      <c r="F156" s="164"/>
      <c r="G156" s="164"/>
      <c r="H156" s="164"/>
      <c r="I156" s="164"/>
      <c r="J156" s="164"/>
      <c r="K156" s="164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99"/>
      <c r="AV156" s="199"/>
      <c r="AW156" s="199"/>
      <c r="AX156" s="199"/>
      <c r="AY156" s="160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60"/>
      <c r="BM156" s="194"/>
      <c r="BN156" s="194"/>
      <c r="BO156" s="194"/>
      <c r="BP156" s="160"/>
      <c r="BQ156" s="195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</row>
    <row r="157" spans="1:89" s="125" customFormat="1" ht="12">
      <c r="A157" s="465"/>
      <c r="B157" s="158" t="s">
        <v>538</v>
      </c>
      <c r="C157" s="159" t="s">
        <v>468</v>
      </c>
      <c r="D157" s="160"/>
      <c r="E157" s="164"/>
      <c r="F157" s="164">
        <v>1000</v>
      </c>
      <c r="G157" s="164">
        <v>200</v>
      </c>
      <c r="H157" s="164">
        <v>200</v>
      </c>
      <c r="I157" s="164">
        <v>200</v>
      </c>
      <c r="J157" s="164">
        <v>200</v>
      </c>
      <c r="K157" s="164">
        <v>200</v>
      </c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99"/>
      <c r="AV157" s="199"/>
      <c r="AW157" s="199"/>
      <c r="AX157" s="199"/>
      <c r="AY157" s="160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60"/>
      <c r="BM157" s="194"/>
      <c r="BN157" s="194"/>
      <c r="BO157" s="194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</row>
    <row r="158" spans="1:89" s="125" customFormat="1" ht="12">
      <c r="A158" s="465"/>
      <c r="B158" s="158" t="s">
        <v>539</v>
      </c>
      <c r="C158" s="159" t="s">
        <v>468</v>
      </c>
      <c r="D158" s="160"/>
      <c r="E158" s="164"/>
      <c r="F158" s="164">
        <v>400</v>
      </c>
      <c r="G158" s="164">
        <v>80</v>
      </c>
      <c r="H158" s="164">
        <v>80</v>
      </c>
      <c r="I158" s="164">
        <v>80</v>
      </c>
      <c r="J158" s="164">
        <v>80</v>
      </c>
      <c r="K158" s="164">
        <v>80</v>
      </c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99"/>
      <c r="AV158" s="199"/>
      <c r="AW158" s="199"/>
      <c r="AX158" s="199"/>
      <c r="AY158" s="160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60"/>
      <c r="BM158" s="194"/>
      <c r="BN158" s="194"/>
      <c r="BO158" s="194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</row>
    <row r="159" spans="1:89" s="125" customFormat="1" ht="12">
      <c r="A159" s="465"/>
      <c r="B159" s="158" t="s">
        <v>540</v>
      </c>
      <c r="C159" s="159" t="s">
        <v>15</v>
      </c>
      <c r="D159" s="160"/>
      <c r="E159" s="164"/>
      <c r="F159" s="164"/>
      <c r="G159" s="164"/>
      <c r="H159" s="164"/>
      <c r="I159" s="164"/>
      <c r="J159" s="164"/>
      <c r="K159" s="164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99"/>
      <c r="AV159" s="199"/>
      <c r="AW159" s="199"/>
      <c r="AX159" s="199"/>
      <c r="AY159" s="160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199"/>
      <c r="BK159" s="199"/>
      <c r="BL159" s="160"/>
      <c r="BM159" s="194"/>
      <c r="BN159" s="194"/>
      <c r="BO159" s="194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</row>
    <row r="160" spans="1:89" s="125" customFormat="1" ht="12">
      <c r="A160" s="465"/>
      <c r="B160" s="158" t="s">
        <v>541</v>
      </c>
      <c r="C160" s="159" t="s">
        <v>15</v>
      </c>
      <c r="D160" s="164">
        <v>20</v>
      </c>
      <c r="E160" s="164">
        <v>800</v>
      </c>
      <c r="F160" s="166">
        <v>40</v>
      </c>
      <c r="G160" s="164">
        <v>8</v>
      </c>
      <c r="H160" s="164">
        <v>8</v>
      </c>
      <c r="I160" s="164">
        <v>8</v>
      </c>
      <c r="J160" s="164">
        <v>8</v>
      </c>
      <c r="K160" s="164">
        <v>8</v>
      </c>
      <c r="L160" s="160">
        <v>800</v>
      </c>
      <c r="M160" s="160">
        <v>800</v>
      </c>
      <c r="N160" s="160">
        <v>800</v>
      </c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>
        <v>160</v>
      </c>
      <c r="Z160" s="160">
        <v>160</v>
      </c>
      <c r="AA160" s="160">
        <v>160</v>
      </c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>
        <v>160</v>
      </c>
      <c r="AM160" s="160">
        <v>160</v>
      </c>
      <c r="AN160" s="160">
        <v>160</v>
      </c>
      <c r="AO160" s="160"/>
      <c r="AP160" s="160"/>
      <c r="AQ160" s="160"/>
      <c r="AR160" s="160"/>
      <c r="AS160" s="160"/>
      <c r="AT160" s="160"/>
      <c r="AU160" s="199"/>
      <c r="AV160" s="199"/>
      <c r="AW160" s="199"/>
      <c r="AX160" s="199"/>
      <c r="AY160" s="160">
        <v>160</v>
      </c>
      <c r="AZ160" s="160">
        <v>160</v>
      </c>
      <c r="BA160" s="160">
        <v>160</v>
      </c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60">
        <v>160</v>
      </c>
      <c r="BM160" s="160">
        <v>160</v>
      </c>
      <c r="BN160" s="160">
        <v>160</v>
      </c>
      <c r="BO160" s="194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>
        <v>160</v>
      </c>
      <c r="BZ160" s="160">
        <v>160</v>
      </c>
      <c r="CA160" s="160">
        <v>160</v>
      </c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</row>
    <row r="161" spans="1:89" s="125" customFormat="1" ht="12">
      <c r="A161" s="465"/>
      <c r="B161" s="158" t="s">
        <v>542</v>
      </c>
      <c r="C161" s="159" t="s">
        <v>15</v>
      </c>
      <c r="D161" s="164">
        <v>12</v>
      </c>
      <c r="E161" s="164">
        <v>960</v>
      </c>
      <c r="F161" s="166">
        <v>80</v>
      </c>
      <c r="G161" s="164">
        <v>16</v>
      </c>
      <c r="H161" s="164">
        <v>16</v>
      </c>
      <c r="I161" s="164">
        <v>16</v>
      </c>
      <c r="J161" s="164">
        <v>16</v>
      </c>
      <c r="K161" s="164">
        <v>16</v>
      </c>
      <c r="L161" s="160">
        <v>960</v>
      </c>
      <c r="M161" s="160">
        <v>960</v>
      </c>
      <c r="N161" s="160">
        <v>960</v>
      </c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>
        <v>192</v>
      </c>
      <c r="Z161" s="160">
        <v>192</v>
      </c>
      <c r="AA161" s="160">
        <v>192</v>
      </c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>
        <v>192</v>
      </c>
      <c r="AM161" s="160">
        <v>192</v>
      </c>
      <c r="AN161" s="160">
        <v>192</v>
      </c>
      <c r="AO161" s="160"/>
      <c r="AP161" s="160"/>
      <c r="AQ161" s="160"/>
      <c r="AR161" s="160"/>
      <c r="AS161" s="160"/>
      <c r="AT161" s="160"/>
      <c r="AU161" s="199"/>
      <c r="AV161" s="199"/>
      <c r="AW161" s="199"/>
      <c r="AX161" s="199"/>
      <c r="AY161" s="160">
        <v>192</v>
      </c>
      <c r="AZ161" s="160">
        <v>192</v>
      </c>
      <c r="BA161" s="160">
        <v>192</v>
      </c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60">
        <v>192</v>
      </c>
      <c r="BM161" s="160">
        <v>192</v>
      </c>
      <c r="BN161" s="160">
        <v>192</v>
      </c>
      <c r="BO161" s="194"/>
      <c r="BP161" s="160"/>
      <c r="BQ161" s="195"/>
      <c r="BR161" s="160"/>
      <c r="BS161" s="160"/>
      <c r="BT161" s="160"/>
      <c r="BU161" s="160"/>
      <c r="BV161" s="160"/>
      <c r="BW161" s="160"/>
      <c r="BX161" s="160"/>
      <c r="BY161" s="160">
        <v>192</v>
      </c>
      <c r="BZ161" s="160">
        <v>192</v>
      </c>
      <c r="CA161" s="160">
        <v>192</v>
      </c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</row>
    <row r="162" spans="2:89" s="124" customFormat="1" ht="12">
      <c r="B162" s="152" t="s">
        <v>543</v>
      </c>
      <c r="C162" s="153"/>
      <c r="D162" s="168"/>
      <c r="E162" s="169">
        <f>SUM(E163:E179)</f>
        <v>1180</v>
      </c>
      <c r="F162" s="170"/>
      <c r="G162" s="170"/>
      <c r="H162" s="170"/>
      <c r="I162" s="170"/>
      <c r="J162" s="170"/>
      <c r="K162" s="170"/>
      <c r="L162" s="168">
        <f aca="true" t="shared" si="24" ref="L162:AQ162">SUM(L163:L179)</f>
        <v>1080</v>
      </c>
      <c r="M162" s="168">
        <f t="shared" si="24"/>
        <v>1080</v>
      </c>
      <c r="N162" s="168">
        <f t="shared" si="24"/>
        <v>1080</v>
      </c>
      <c r="O162" s="168">
        <f t="shared" si="24"/>
        <v>0</v>
      </c>
      <c r="P162" s="168">
        <f t="shared" si="24"/>
        <v>0</v>
      </c>
      <c r="Q162" s="168">
        <f t="shared" si="24"/>
        <v>0</v>
      </c>
      <c r="R162" s="168">
        <f t="shared" si="24"/>
        <v>0</v>
      </c>
      <c r="S162" s="168">
        <f t="shared" si="24"/>
        <v>0</v>
      </c>
      <c r="T162" s="168">
        <f t="shared" si="24"/>
        <v>0</v>
      </c>
      <c r="U162" s="168">
        <f t="shared" si="24"/>
        <v>100</v>
      </c>
      <c r="V162" s="168">
        <f t="shared" si="24"/>
        <v>0</v>
      </c>
      <c r="W162" s="168">
        <f t="shared" si="24"/>
        <v>0</v>
      </c>
      <c r="X162" s="168">
        <f t="shared" si="24"/>
        <v>100</v>
      </c>
      <c r="Y162" s="168">
        <f t="shared" si="24"/>
        <v>336</v>
      </c>
      <c r="Z162" s="168">
        <f t="shared" si="24"/>
        <v>336</v>
      </c>
      <c r="AA162" s="168">
        <f t="shared" si="24"/>
        <v>336</v>
      </c>
      <c r="AB162" s="168">
        <f t="shared" si="24"/>
        <v>0</v>
      </c>
      <c r="AC162" s="168">
        <f t="shared" si="24"/>
        <v>0</v>
      </c>
      <c r="AD162" s="168">
        <f t="shared" si="24"/>
        <v>0</v>
      </c>
      <c r="AE162" s="168">
        <f t="shared" si="24"/>
        <v>0</v>
      </c>
      <c r="AF162" s="168">
        <f t="shared" si="24"/>
        <v>0</v>
      </c>
      <c r="AG162" s="168">
        <f t="shared" si="24"/>
        <v>0</v>
      </c>
      <c r="AH162" s="168">
        <f t="shared" si="24"/>
        <v>50</v>
      </c>
      <c r="AI162" s="168">
        <f t="shared" si="24"/>
        <v>0</v>
      </c>
      <c r="AJ162" s="168">
        <f t="shared" si="24"/>
        <v>0</v>
      </c>
      <c r="AK162" s="168">
        <f t="shared" si="24"/>
        <v>50</v>
      </c>
      <c r="AL162" s="168">
        <f t="shared" si="24"/>
        <v>206</v>
      </c>
      <c r="AM162" s="168">
        <f t="shared" si="24"/>
        <v>206</v>
      </c>
      <c r="AN162" s="168">
        <f t="shared" si="24"/>
        <v>206</v>
      </c>
      <c r="AO162" s="168">
        <f t="shared" si="24"/>
        <v>0</v>
      </c>
      <c r="AP162" s="168">
        <f t="shared" si="24"/>
        <v>0</v>
      </c>
      <c r="AQ162" s="168">
        <f t="shared" si="24"/>
        <v>0</v>
      </c>
      <c r="AR162" s="168">
        <f aca="true" t="shared" si="25" ref="AR162:BW162">SUM(AR163:AR179)</f>
        <v>0</v>
      </c>
      <c r="AS162" s="168">
        <f t="shared" si="25"/>
        <v>0</v>
      </c>
      <c r="AT162" s="168">
        <f t="shared" si="25"/>
        <v>0</v>
      </c>
      <c r="AU162" s="168">
        <f t="shared" si="25"/>
        <v>20</v>
      </c>
      <c r="AV162" s="168">
        <f t="shared" si="25"/>
        <v>0</v>
      </c>
      <c r="AW162" s="168">
        <f t="shared" si="25"/>
        <v>0</v>
      </c>
      <c r="AX162" s="168">
        <f t="shared" si="25"/>
        <v>20</v>
      </c>
      <c r="AY162" s="168">
        <f t="shared" si="25"/>
        <v>196</v>
      </c>
      <c r="AZ162" s="168">
        <f t="shared" si="25"/>
        <v>196</v>
      </c>
      <c r="BA162" s="168">
        <f t="shared" si="25"/>
        <v>196</v>
      </c>
      <c r="BB162" s="168">
        <f t="shared" si="25"/>
        <v>0</v>
      </c>
      <c r="BC162" s="168">
        <f t="shared" si="25"/>
        <v>0</v>
      </c>
      <c r="BD162" s="168">
        <f t="shared" si="25"/>
        <v>0</v>
      </c>
      <c r="BE162" s="168">
        <f t="shared" si="25"/>
        <v>0</v>
      </c>
      <c r="BF162" s="168">
        <f t="shared" si="25"/>
        <v>0</v>
      </c>
      <c r="BG162" s="168">
        <f t="shared" si="25"/>
        <v>0</v>
      </c>
      <c r="BH162" s="168">
        <f t="shared" si="25"/>
        <v>10</v>
      </c>
      <c r="BI162" s="168">
        <f t="shared" si="25"/>
        <v>0</v>
      </c>
      <c r="BJ162" s="168">
        <f t="shared" si="25"/>
        <v>0</v>
      </c>
      <c r="BK162" s="168">
        <f t="shared" si="25"/>
        <v>10</v>
      </c>
      <c r="BL162" s="168">
        <f t="shared" si="25"/>
        <v>186</v>
      </c>
      <c r="BM162" s="168">
        <f t="shared" si="25"/>
        <v>186</v>
      </c>
      <c r="BN162" s="168">
        <f t="shared" si="25"/>
        <v>186</v>
      </c>
      <c r="BO162" s="168">
        <f t="shared" si="25"/>
        <v>0</v>
      </c>
      <c r="BP162" s="168">
        <f t="shared" si="25"/>
        <v>0</v>
      </c>
      <c r="BQ162" s="168">
        <f t="shared" si="25"/>
        <v>0</v>
      </c>
      <c r="BR162" s="168">
        <f t="shared" si="25"/>
        <v>0</v>
      </c>
      <c r="BS162" s="168">
        <f t="shared" si="25"/>
        <v>0</v>
      </c>
      <c r="BT162" s="168">
        <f t="shared" si="25"/>
        <v>0</v>
      </c>
      <c r="BU162" s="168">
        <f t="shared" si="25"/>
        <v>10</v>
      </c>
      <c r="BV162" s="168">
        <f t="shared" si="25"/>
        <v>0</v>
      </c>
      <c r="BW162" s="168">
        <f t="shared" si="25"/>
        <v>0</v>
      </c>
      <c r="BX162" s="168">
        <f aca="true" t="shared" si="26" ref="BX162:CK162">SUM(BX163:BX179)</f>
        <v>10</v>
      </c>
      <c r="BY162" s="168">
        <f t="shared" si="26"/>
        <v>156</v>
      </c>
      <c r="BZ162" s="168">
        <f t="shared" si="26"/>
        <v>156</v>
      </c>
      <c r="CA162" s="168">
        <f t="shared" si="26"/>
        <v>156</v>
      </c>
      <c r="CB162" s="168">
        <f t="shared" si="26"/>
        <v>0</v>
      </c>
      <c r="CC162" s="168">
        <f t="shared" si="26"/>
        <v>0</v>
      </c>
      <c r="CD162" s="168">
        <f t="shared" si="26"/>
        <v>0</v>
      </c>
      <c r="CE162" s="168">
        <f t="shared" si="26"/>
        <v>0</v>
      </c>
      <c r="CF162" s="168">
        <f t="shared" si="26"/>
        <v>0</v>
      </c>
      <c r="CG162" s="168">
        <f t="shared" si="26"/>
        <v>0</v>
      </c>
      <c r="CH162" s="168">
        <f t="shared" si="26"/>
        <v>10</v>
      </c>
      <c r="CI162" s="168">
        <f t="shared" si="26"/>
        <v>0</v>
      </c>
      <c r="CJ162" s="168">
        <f t="shared" si="26"/>
        <v>0</v>
      </c>
      <c r="CK162" s="168">
        <f t="shared" si="26"/>
        <v>10</v>
      </c>
    </row>
    <row r="163" spans="1:89" s="122" customFormat="1" ht="12">
      <c r="A163" s="464" t="s">
        <v>484</v>
      </c>
      <c r="B163" s="171" t="s">
        <v>544</v>
      </c>
      <c r="C163" s="149" t="s">
        <v>343</v>
      </c>
      <c r="D163" s="172"/>
      <c r="E163" s="173"/>
      <c r="F163" s="173"/>
      <c r="G163" s="173"/>
      <c r="H163" s="173"/>
      <c r="I163" s="173"/>
      <c r="J163" s="173"/>
      <c r="K163" s="173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50"/>
      <c r="AV163" s="150"/>
      <c r="AW163" s="150"/>
      <c r="AX163" s="150"/>
      <c r="AY163" s="172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72"/>
      <c r="BM163" s="202"/>
      <c r="BN163" s="202"/>
      <c r="BO163" s="20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</row>
    <row r="164" spans="1:89" s="125" customFormat="1" ht="12">
      <c r="A164" s="464"/>
      <c r="B164" s="158" t="s">
        <v>545</v>
      </c>
      <c r="C164" s="159" t="s">
        <v>343</v>
      </c>
      <c r="D164" s="160">
        <v>0.01</v>
      </c>
      <c r="E164" s="164">
        <v>30</v>
      </c>
      <c r="F164" s="164">
        <v>3000</v>
      </c>
      <c r="G164" s="164">
        <v>600</v>
      </c>
      <c r="H164" s="164">
        <v>600</v>
      </c>
      <c r="I164" s="164">
        <v>600</v>
      </c>
      <c r="J164" s="164">
        <v>600</v>
      </c>
      <c r="K164" s="164">
        <v>600</v>
      </c>
      <c r="L164" s="160">
        <v>30</v>
      </c>
      <c r="M164" s="160">
        <v>30</v>
      </c>
      <c r="N164" s="160">
        <v>30</v>
      </c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>
        <v>6</v>
      </c>
      <c r="Z164" s="160">
        <v>6</v>
      </c>
      <c r="AA164" s="160">
        <v>6</v>
      </c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>
        <v>6</v>
      </c>
      <c r="AM164" s="160">
        <v>6</v>
      </c>
      <c r="AN164" s="160">
        <v>6</v>
      </c>
      <c r="AO164" s="160"/>
      <c r="AP164" s="160"/>
      <c r="AQ164" s="160"/>
      <c r="AR164" s="160"/>
      <c r="AS164" s="160"/>
      <c r="AT164" s="160"/>
      <c r="AU164" s="199"/>
      <c r="AV164" s="199"/>
      <c r="AW164" s="199"/>
      <c r="AX164" s="199"/>
      <c r="AY164" s="160">
        <v>6</v>
      </c>
      <c r="AZ164" s="160">
        <v>6</v>
      </c>
      <c r="BA164" s="160">
        <v>6</v>
      </c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60">
        <v>6</v>
      </c>
      <c r="BM164" s="160">
        <v>6</v>
      </c>
      <c r="BN164" s="160">
        <v>6</v>
      </c>
      <c r="BO164" s="194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>
        <v>6</v>
      </c>
      <c r="BZ164" s="160">
        <v>6</v>
      </c>
      <c r="CA164" s="160">
        <v>6</v>
      </c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</row>
    <row r="165" spans="1:89" s="125" customFormat="1" ht="12">
      <c r="A165" s="464"/>
      <c r="B165" s="158" t="s">
        <v>546</v>
      </c>
      <c r="C165" s="159" t="s">
        <v>343</v>
      </c>
      <c r="D165" s="160">
        <v>0.01</v>
      </c>
      <c r="E165" s="164">
        <v>50</v>
      </c>
      <c r="F165" s="164">
        <v>5000</v>
      </c>
      <c r="G165" s="164">
        <v>1000</v>
      </c>
      <c r="H165" s="164">
        <v>1000</v>
      </c>
      <c r="I165" s="164">
        <v>1000</v>
      </c>
      <c r="J165" s="164">
        <v>1000</v>
      </c>
      <c r="K165" s="164">
        <v>1000</v>
      </c>
      <c r="L165" s="160">
        <v>50</v>
      </c>
      <c r="M165" s="160">
        <v>50</v>
      </c>
      <c r="N165" s="160">
        <v>50</v>
      </c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>
        <v>10</v>
      </c>
      <c r="Z165" s="160">
        <v>10</v>
      </c>
      <c r="AA165" s="160">
        <v>10</v>
      </c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>
        <v>10</v>
      </c>
      <c r="AM165" s="160">
        <v>10</v>
      </c>
      <c r="AN165" s="160">
        <v>10</v>
      </c>
      <c r="AO165" s="160"/>
      <c r="AP165" s="160"/>
      <c r="AQ165" s="160"/>
      <c r="AR165" s="160"/>
      <c r="AS165" s="160"/>
      <c r="AT165" s="160"/>
      <c r="AU165" s="199"/>
      <c r="AV165" s="199"/>
      <c r="AW165" s="199"/>
      <c r="AX165" s="199"/>
      <c r="AY165" s="160">
        <v>10</v>
      </c>
      <c r="AZ165" s="160">
        <v>10</v>
      </c>
      <c r="BA165" s="160">
        <v>10</v>
      </c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60">
        <v>10</v>
      </c>
      <c r="BM165" s="160">
        <v>10</v>
      </c>
      <c r="BN165" s="160">
        <v>10</v>
      </c>
      <c r="BO165" s="194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>
        <v>10</v>
      </c>
      <c r="BZ165" s="160">
        <v>10</v>
      </c>
      <c r="CA165" s="160">
        <v>10</v>
      </c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</row>
    <row r="166" spans="1:89" s="125" customFormat="1" ht="12">
      <c r="A166" s="464"/>
      <c r="B166" s="158" t="s">
        <v>547</v>
      </c>
      <c r="C166" s="159" t="s">
        <v>343</v>
      </c>
      <c r="D166" s="160">
        <v>0.01</v>
      </c>
      <c r="E166" s="164">
        <v>30</v>
      </c>
      <c r="F166" s="164">
        <v>3000</v>
      </c>
      <c r="G166" s="164">
        <v>600</v>
      </c>
      <c r="H166" s="164">
        <v>600</v>
      </c>
      <c r="I166" s="164">
        <v>600</v>
      </c>
      <c r="J166" s="164">
        <v>600</v>
      </c>
      <c r="K166" s="164">
        <v>600</v>
      </c>
      <c r="L166" s="160">
        <v>30</v>
      </c>
      <c r="M166" s="160">
        <v>30</v>
      </c>
      <c r="N166" s="160">
        <v>30</v>
      </c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>
        <v>6</v>
      </c>
      <c r="Z166" s="160">
        <v>6</v>
      </c>
      <c r="AA166" s="160">
        <v>6</v>
      </c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>
        <v>6</v>
      </c>
      <c r="AM166" s="160">
        <v>6</v>
      </c>
      <c r="AN166" s="160">
        <v>6</v>
      </c>
      <c r="AO166" s="160"/>
      <c r="AP166" s="160"/>
      <c r="AQ166" s="160"/>
      <c r="AR166" s="160"/>
      <c r="AS166" s="160"/>
      <c r="AT166" s="160"/>
      <c r="AU166" s="199"/>
      <c r="AV166" s="199"/>
      <c r="AW166" s="199"/>
      <c r="AX166" s="199"/>
      <c r="AY166" s="160">
        <v>6</v>
      </c>
      <c r="AZ166" s="160">
        <v>6</v>
      </c>
      <c r="BA166" s="160">
        <v>6</v>
      </c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60">
        <v>6</v>
      </c>
      <c r="BM166" s="160">
        <v>6</v>
      </c>
      <c r="BN166" s="160">
        <v>6</v>
      </c>
      <c r="BO166" s="194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>
        <v>6</v>
      </c>
      <c r="BZ166" s="160">
        <v>6</v>
      </c>
      <c r="CA166" s="160">
        <v>6</v>
      </c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</row>
    <row r="167" spans="1:89" s="125" customFormat="1" ht="12">
      <c r="A167" s="464"/>
      <c r="B167" s="158" t="s">
        <v>548</v>
      </c>
      <c r="C167" s="159" t="s">
        <v>343</v>
      </c>
      <c r="D167" s="160">
        <v>0.01</v>
      </c>
      <c r="E167" s="164">
        <v>20</v>
      </c>
      <c r="F167" s="164">
        <v>2000</v>
      </c>
      <c r="G167" s="164">
        <v>400</v>
      </c>
      <c r="H167" s="164">
        <v>400</v>
      </c>
      <c r="I167" s="164">
        <v>400</v>
      </c>
      <c r="J167" s="164">
        <v>400</v>
      </c>
      <c r="K167" s="164">
        <v>400</v>
      </c>
      <c r="L167" s="160">
        <v>20</v>
      </c>
      <c r="M167" s="160">
        <v>20</v>
      </c>
      <c r="N167" s="160">
        <v>20</v>
      </c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>
        <v>4</v>
      </c>
      <c r="Z167" s="160">
        <v>4</v>
      </c>
      <c r="AA167" s="160">
        <v>4</v>
      </c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>
        <v>4</v>
      </c>
      <c r="AM167" s="160">
        <v>4</v>
      </c>
      <c r="AN167" s="160">
        <v>4</v>
      </c>
      <c r="AO167" s="160"/>
      <c r="AP167" s="160"/>
      <c r="AQ167" s="160"/>
      <c r="AR167" s="160"/>
      <c r="AS167" s="160"/>
      <c r="AT167" s="160"/>
      <c r="AU167" s="199"/>
      <c r="AV167" s="199"/>
      <c r="AW167" s="199"/>
      <c r="AX167" s="199"/>
      <c r="AY167" s="160">
        <v>4</v>
      </c>
      <c r="AZ167" s="160">
        <v>4</v>
      </c>
      <c r="BA167" s="160">
        <v>4</v>
      </c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60">
        <v>4</v>
      </c>
      <c r="BM167" s="160">
        <v>4</v>
      </c>
      <c r="BN167" s="160">
        <v>4</v>
      </c>
      <c r="BO167" s="194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>
        <v>4</v>
      </c>
      <c r="BZ167" s="160">
        <v>4</v>
      </c>
      <c r="CA167" s="160">
        <v>4</v>
      </c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</row>
    <row r="168" spans="1:89" s="122" customFormat="1" ht="12">
      <c r="A168" s="464"/>
      <c r="B168" s="171" t="s">
        <v>549</v>
      </c>
      <c r="C168" s="149" t="s">
        <v>343</v>
      </c>
      <c r="D168" s="172"/>
      <c r="E168" s="173"/>
      <c r="F168" s="173"/>
      <c r="G168" s="173"/>
      <c r="H168" s="173"/>
      <c r="I168" s="173"/>
      <c r="J168" s="173"/>
      <c r="K168" s="173"/>
      <c r="L168" s="172"/>
      <c r="M168" s="172"/>
      <c r="N168" s="160">
        <v>0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50"/>
      <c r="AV168" s="150"/>
      <c r="AW168" s="150"/>
      <c r="AX168" s="150"/>
      <c r="AY168" s="172"/>
      <c r="AZ168" s="172"/>
      <c r="BA168" s="172"/>
      <c r="BB168" s="150"/>
      <c r="BC168" s="150"/>
      <c r="BD168" s="150"/>
      <c r="BE168" s="150"/>
      <c r="BF168" s="150"/>
      <c r="BG168" s="150"/>
      <c r="BH168" s="150"/>
      <c r="BI168" s="150"/>
      <c r="BJ168" s="150"/>
      <c r="BK168" s="150"/>
      <c r="BL168" s="172"/>
      <c r="BM168" s="172"/>
      <c r="BN168" s="172"/>
      <c r="BO168" s="20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</row>
    <row r="169" spans="1:89" s="125" customFormat="1" ht="12">
      <c r="A169" s="464"/>
      <c r="B169" s="158" t="s">
        <v>550</v>
      </c>
      <c r="C169" s="159" t="s">
        <v>343</v>
      </c>
      <c r="D169" s="160">
        <v>0.06</v>
      </c>
      <c r="E169" s="164">
        <v>60</v>
      </c>
      <c r="F169" s="164">
        <v>1000</v>
      </c>
      <c r="G169" s="164">
        <v>200</v>
      </c>
      <c r="H169" s="164">
        <v>200</v>
      </c>
      <c r="I169" s="164">
        <v>200</v>
      </c>
      <c r="J169" s="164">
        <v>200</v>
      </c>
      <c r="K169" s="164">
        <v>200</v>
      </c>
      <c r="L169" s="160">
        <v>60</v>
      </c>
      <c r="M169" s="160">
        <v>60</v>
      </c>
      <c r="N169" s="160">
        <v>60</v>
      </c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>
        <v>12</v>
      </c>
      <c r="Z169" s="160">
        <v>12</v>
      </c>
      <c r="AA169" s="160">
        <v>12</v>
      </c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>
        <v>12</v>
      </c>
      <c r="AM169" s="160">
        <v>12</v>
      </c>
      <c r="AN169" s="160">
        <v>12</v>
      </c>
      <c r="AO169" s="160"/>
      <c r="AP169" s="160"/>
      <c r="AQ169" s="160"/>
      <c r="AR169" s="160"/>
      <c r="AS169" s="160"/>
      <c r="AT169" s="160"/>
      <c r="AU169" s="199"/>
      <c r="AV169" s="199"/>
      <c r="AW169" s="199"/>
      <c r="AX169" s="199"/>
      <c r="AY169" s="160">
        <v>12</v>
      </c>
      <c r="AZ169" s="160">
        <v>12</v>
      </c>
      <c r="BA169" s="160">
        <v>12</v>
      </c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60">
        <v>12</v>
      </c>
      <c r="BM169" s="160">
        <v>12</v>
      </c>
      <c r="BN169" s="160">
        <v>12</v>
      </c>
      <c r="BO169" s="194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>
        <v>12</v>
      </c>
      <c r="BZ169" s="160">
        <v>12</v>
      </c>
      <c r="CA169" s="160">
        <v>12</v>
      </c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</row>
    <row r="170" spans="1:89" s="125" customFormat="1" ht="12">
      <c r="A170" s="464"/>
      <c r="B170" s="158" t="s">
        <v>551</v>
      </c>
      <c r="C170" s="159" t="s">
        <v>343</v>
      </c>
      <c r="D170" s="160">
        <v>0.06</v>
      </c>
      <c r="E170" s="164">
        <v>60</v>
      </c>
      <c r="F170" s="164">
        <v>1000</v>
      </c>
      <c r="G170" s="164">
        <v>200</v>
      </c>
      <c r="H170" s="164">
        <v>200</v>
      </c>
      <c r="I170" s="164">
        <v>200</v>
      </c>
      <c r="J170" s="164">
        <v>200</v>
      </c>
      <c r="K170" s="164">
        <v>200</v>
      </c>
      <c r="L170" s="160">
        <v>60</v>
      </c>
      <c r="M170" s="160">
        <v>60</v>
      </c>
      <c r="N170" s="160">
        <v>60</v>
      </c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>
        <v>12</v>
      </c>
      <c r="Z170" s="160">
        <v>12</v>
      </c>
      <c r="AA170" s="160">
        <v>12</v>
      </c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>
        <v>12</v>
      </c>
      <c r="AM170" s="160">
        <v>12</v>
      </c>
      <c r="AN170" s="160">
        <v>12</v>
      </c>
      <c r="AO170" s="160"/>
      <c r="AP170" s="160"/>
      <c r="AQ170" s="160"/>
      <c r="AR170" s="160"/>
      <c r="AS170" s="160"/>
      <c r="AT170" s="160"/>
      <c r="AU170" s="199"/>
      <c r="AV170" s="199"/>
      <c r="AW170" s="199"/>
      <c r="AX170" s="199"/>
      <c r="AY170" s="160">
        <v>12</v>
      </c>
      <c r="AZ170" s="160">
        <v>12</v>
      </c>
      <c r="BA170" s="160">
        <v>12</v>
      </c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60">
        <v>12</v>
      </c>
      <c r="BM170" s="160">
        <v>12</v>
      </c>
      <c r="BN170" s="160">
        <v>12</v>
      </c>
      <c r="BO170" s="194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>
        <v>12</v>
      </c>
      <c r="BZ170" s="160">
        <v>12</v>
      </c>
      <c r="CA170" s="160">
        <v>12</v>
      </c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</row>
    <row r="171" spans="1:89" s="125" customFormat="1" ht="12">
      <c r="A171" s="464"/>
      <c r="B171" s="158" t="s">
        <v>552</v>
      </c>
      <c r="C171" s="159" t="s">
        <v>343</v>
      </c>
      <c r="D171" s="160">
        <v>0.06</v>
      </c>
      <c r="E171" s="164">
        <v>60</v>
      </c>
      <c r="F171" s="164">
        <v>1000</v>
      </c>
      <c r="G171" s="164">
        <v>200</v>
      </c>
      <c r="H171" s="164">
        <v>200</v>
      </c>
      <c r="I171" s="164">
        <v>200</v>
      </c>
      <c r="J171" s="164">
        <v>200</v>
      </c>
      <c r="K171" s="164">
        <v>200</v>
      </c>
      <c r="L171" s="160">
        <v>60</v>
      </c>
      <c r="M171" s="160">
        <v>60</v>
      </c>
      <c r="N171" s="160">
        <v>60</v>
      </c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>
        <v>12</v>
      </c>
      <c r="Z171" s="160">
        <v>12</v>
      </c>
      <c r="AA171" s="160">
        <v>12</v>
      </c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>
        <v>12</v>
      </c>
      <c r="AM171" s="160">
        <v>12</v>
      </c>
      <c r="AN171" s="160">
        <v>12</v>
      </c>
      <c r="AO171" s="160"/>
      <c r="AP171" s="160"/>
      <c r="AQ171" s="160"/>
      <c r="AR171" s="160"/>
      <c r="AS171" s="160"/>
      <c r="AT171" s="160"/>
      <c r="AU171" s="199"/>
      <c r="AV171" s="199"/>
      <c r="AW171" s="199"/>
      <c r="AX171" s="199"/>
      <c r="AY171" s="160">
        <v>12</v>
      </c>
      <c r="AZ171" s="160">
        <v>12</v>
      </c>
      <c r="BA171" s="160">
        <v>12</v>
      </c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60">
        <v>12</v>
      </c>
      <c r="BM171" s="160">
        <v>12</v>
      </c>
      <c r="BN171" s="160">
        <v>12</v>
      </c>
      <c r="BO171" s="194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>
        <v>12</v>
      </c>
      <c r="BZ171" s="160">
        <v>12</v>
      </c>
      <c r="CA171" s="160">
        <v>12</v>
      </c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</row>
    <row r="172" spans="1:89" s="125" customFormat="1" ht="12">
      <c r="A172" s="464"/>
      <c r="B172" s="158" t="s">
        <v>553</v>
      </c>
      <c r="C172" s="159" t="s">
        <v>343</v>
      </c>
      <c r="D172" s="160">
        <v>0.06</v>
      </c>
      <c r="E172" s="164">
        <v>60</v>
      </c>
      <c r="F172" s="164">
        <v>1000</v>
      </c>
      <c r="G172" s="164">
        <v>200</v>
      </c>
      <c r="H172" s="164">
        <v>200</v>
      </c>
      <c r="I172" s="164">
        <v>200</v>
      </c>
      <c r="J172" s="164">
        <v>200</v>
      </c>
      <c r="K172" s="164">
        <v>200</v>
      </c>
      <c r="L172" s="160">
        <v>60</v>
      </c>
      <c r="M172" s="160">
        <v>60</v>
      </c>
      <c r="N172" s="160">
        <v>60</v>
      </c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>
        <v>12</v>
      </c>
      <c r="Z172" s="160">
        <v>12</v>
      </c>
      <c r="AA172" s="160">
        <v>12</v>
      </c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>
        <v>12</v>
      </c>
      <c r="AM172" s="160">
        <v>12</v>
      </c>
      <c r="AN172" s="160">
        <v>12</v>
      </c>
      <c r="AO172" s="160"/>
      <c r="AP172" s="160"/>
      <c r="AQ172" s="160"/>
      <c r="AR172" s="160"/>
      <c r="AS172" s="160"/>
      <c r="AT172" s="160"/>
      <c r="AU172" s="199"/>
      <c r="AV172" s="199"/>
      <c r="AW172" s="199"/>
      <c r="AX172" s="199"/>
      <c r="AY172" s="160">
        <v>12</v>
      </c>
      <c r="AZ172" s="160">
        <v>12</v>
      </c>
      <c r="BA172" s="160">
        <v>12</v>
      </c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60">
        <v>12</v>
      </c>
      <c r="BM172" s="160">
        <v>12</v>
      </c>
      <c r="BN172" s="160">
        <v>12</v>
      </c>
      <c r="BO172" s="194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>
        <v>12</v>
      </c>
      <c r="BZ172" s="160">
        <v>12</v>
      </c>
      <c r="CA172" s="160">
        <v>12</v>
      </c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</row>
    <row r="173" spans="1:89" s="125" customFormat="1" ht="12">
      <c r="A173" s="464"/>
      <c r="B173" s="158" t="s">
        <v>554</v>
      </c>
      <c r="C173" s="159" t="s">
        <v>343</v>
      </c>
      <c r="D173" s="160">
        <v>0.06</v>
      </c>
      <c r="E173" s="164">
        <v>60</v>
      </c>
      <c r="F173" s="164">
        <v>1000</v>
      </c>
      <c r="G173" s="164">
        <v>200</v>
      </c>
      <c r="H173" s="164">
        <v>200</v>
      </c>
      <c r="I173" s="164">
        <v>200</v>
      </c>
      <c r="J173" s="164">
        <v>200</v>
      </c>
      <c r="K173" s="164">
        <v>200</v>
      </c>
      <c r="L173" s="160">
        <v>60</v>
      </c>
      <c r="M173" s="160">
        <v>60</v>
      </c>
      <c r="N173" s="160">
        <v>60</v>
      </c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>
        <v>12</v>
      </c>
      <c r="Z173" s="160">
        <v>12</v>
      </c>
      <c r="AA173" s="160">
        <v>12</v>
      </c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>
        <v>12</v>
      </c>
      <c r="AM173" s="160">
        <v>12</v>
      </c>
      <c r="AN173" s="160">
        <v>12</v>
      </c>
      <c r="AO173" s="160"/>
      <c r="AP173" s="160"/>
      <c r="AQ173" s="160"/>
      <c r="AR173" s="160"/>
      <c r="AS173" s="160"/>
      <c r="AT173" s="160"/>
      <c r="AU173" s="199"/>
      <c r="AV173" s="199"/>
      <c r="AW173" s="199"/>
      <c r="AX173" s="199"/>
      <c r="AY173" s="160">
        <v>12</v>
      </c>
      <c r="AZ173" s="160">
        <v>12</v>
      </c>
      <c r="BA173" s="160">
        <v>12</v>
      </c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60">
        <v>12</v>
      </c>
      <c r="BM173" s="160">
        <v>12</v>
      </c>
      <c r="BN173" s="160">
        <v>12</v>
      </c>
      <c r="BO173" s="194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>
        <v>12</v>
      </c>
      <c r="BZ173" s="160">
        <v>12</v>
      </c>
      <c r="CA173" s="160">
        <v>12</v>
      </c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</row>
    <row r="174" spans="1:89" s="122" customFormat="1" ht="12">
      <c r="A174" s="464"/>
      <c r="B174" s="171" t="s">
        <v>555</v>
      </c>
      <c r="C174" s="149" t="s">
        <v>343</v>
      </c>
      <c r="D174" s="172">
        <v>0.05</v>
      </c>
      <c r="E174" s="173">
        <v>250</v>
      </c>
      <c r="F174" s="173">
        <v>5000</v>
      </c>
      <c r="G174" s="173">
        <v>1000</v>
      </c>
      <c r="H174" s="173">
        <v>1000</v>
      </c>
      <c r="I174" s="173">
        <v>1000</v>
      </c>
      <c r="J174" s="173">
        <v>1000</v>
      </c>
      <c r="K174" s="173">
        <v>1000</v>
      </c>
      <c r="L174" s="172">
        <v>250</v>
      </c>
      <c r="M174" s="172">
        <v>250</v>
      </c>
      <c r="N174" s="160">
        <v>250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>
        <v>50</v>
      </c>
      <c r="Z174" s="172">
        <v>50</v>
      </c>
      <c r="AA174" s="172">
        <v>50</v>
      </c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>
        <v>50</v>
      </c>
      <c r="AM174" s="172">
        <v>50</v>
      </c>
      <c r="AN174" s="172">
        <v>50</v>
      </c>
      <c r="AO174" s="172"/>
      <c r="AP174" s="172"/>
      <c r="AQ174" s="172"/>
      <c r="AR174" s="172"/>
      <c r="AS174" s="172"/>
      <c r="AT174" s="200"/>
      <c r="AU174" s="150"/>
      <c r="AV174" s="150"/>
      <c r="AW174" s="150"/>
      <c r="AX174" s="150"/>
      <c r="AY174" s="172">
        <v>50</v>
      </c>
      <c r="AZ174" s="172">
        <v>50</v>
      </c>
      <c r="BA174" s="172">
        <v>50</v>
      </c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72">
        <v>50</v>
      </c>
      <c r="BM174" s="172">
        <v>50</v>
      </c>
      <c r="BN174" s="172">
        <v>50</v>
      </c>
      <c r="BO174" s="20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>
        <v>50</v>
      </c>
      <c r="BZ174" s="172">
        <v>50</v>
      </c>
      <c r="CA174" s="172">
        <v>50</v>
      </c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</row>
    <row r="175" spans="1:89" s="124" customFormat="1" ht="12">
      <c r="A175" s="464" t="s">
        <v>556</v>
      </c>
      <c r="B175" s="171" t="s">
        <v>557</v>
      </c>
      <c r="C175" s="149"/>
      <c r="D175" s="172"/>
      <c r="E175" s="173">
        <v>500</v>
      </c>
      <c r="F175" s="173"/>
      <c r="G175" s="173"/>
      <c r="H175" s="173"/>
      <c r="I175" s="173"/>
      <c r="J175" s="173"/>
      <c r="K175" s="173"/>
      <c r="L175" s="172">
        <v>400</v>
      </c>
      <c r="M175" s="172">
        <v>400</v>
      </c>
      <c r="N175" s="172">
        <v>400</v>
      </c>
      <c r="O175" s="172"/>
      <c r="P175" s="172"/>
      <c r="Q175" s="172"/>
      <c r="R175" s="172"/>
      <c r="S175" s="172"/>
      <c r="T175" s="172"/>
      <c r="U175" s="172">
        <v>100</v>
      </c>
      <c r="V175" s="172"/>
      <c r="W175" s="172"/>
      <c r="X175" s="172">
        <v>100</v>
      </c>
      <c r="Y175" s="172">
        <v>200</v>
      </c>
      <c r="Z175" s="172">
        <v>200</v>
      </c>
      <c r="AA175" s="172">
        <v>200</v>
      </c>
      <c r="AB175" s="172"/>
      <c r="AC175" s="172"/>
      <c r="AD175" s="172"/>
      <c r="AE175" s="172"/>
      <c r="AF175" s="172"/>
      <c r="AG175" s="172"/>
      <c r="AH175" s="172">
        <v>50</v>
      </c>
      <c r="AI175" s="172"/>
      <c r="AJ175" s="172"/>
      <c r="AK175" s="172">
        <v>50</v>
      </c>
      <c r="AL175" s="172">
        <v>70</v>
      </c>
      <c r="AM175" s="172">
        <v>70</v>
      </c>
      <c r="AN175" s="172">
        <v>70</v>
      </c>
      <c r="AO175" s="172"/>
      <c r="AP175" s="172"/>
      <c r="AQ175" s="172"/>
      <c r="AR175" s="172"/>
      <c r="AS175" s="172"/>
      <c r="AT175" s="172"/>
      <c r="AU175" s="150">
        <v>20</v>
      </c>
      <c r="AV175" s="150"/>
      <c r="AW175" s="150"/>
      <c r="AX175" s="150">
        <v>20</v>
      </c>
      <c r="AY175" s="172">
        <v>60</v>
      </c>
      <c r="AZ175" s="172">
        <v>60</v>
      </c>
      <c r="BA175" s="172">
        <v>60</v>
      </c>
      <c r="BB175" s="150"/>
      <c r="BC175" s="150"/>
      <c r="BD175" s="150"/>
      <c r="BE175" s="150"/>
      <c r="BF175" s="150"/>
      <c r="BG175" s="150"/>
      <c r="BH175" s="150">
        <v>10</v>
      </c>
      <c r="BI175" s="150"/>
      <c r="BJ175" s="150"/>
      <c r="BK175" s="150">
        <v>10</v>
      </c>
      <c r="BL175" s="172">
        <v>50</v>
      </c>
      <c r="BM175" s="172">
        <v>50</v>
      </c>
      <c r="BN175" s="172">
        <v>50</v>
      </c>
      <c r="BO175" s="202"/>
      <c r="BP175" s="172"/>
      <c r="BQ175" s="172"/>
      <c r="BR175" s="172"/>
      <c r="BS175" s="172"/>
      <c r="BT175" s="172"/>
      <c r="BU175" s="172">
        <v>10</v>
      </c>
      <c r="BV175" s="172"/>
      <c r="BW175" s="172"/>
      <c r="BX175" s="172">
        <v>10</v>
      </c>
      <c r="BY175" s="172">
        <v>20</v>
      </c>
      <c r="BZ175" s="172">
        <v>20</v>
      </c>
      <c r="CA175" s="172">
        <v>20</v>
      </c>
      <c r="CB175" s="172"/>
      <c r="CC175" s="172"/>
      <c r="CD175" s="172"/>
      <c r="CE175" s="172"/>
      <c r="CF175" s="172"/>
      <c r="CG175" s="172"/>
      <c r="CH175" s="172">
        <v>10</v>
      </c>
      <c r="CI175" s="172"/>
      <c r="CJ175" s="172"/>
      <c r="CK175" s="172">
        <v>10</v>
      </c>
    </row>
    <row r="176" spans="1:89" s="126" customFormat="1" ht="12">
      <c r="A176" s="464"/>
      <c r="B176" s="158" t="s">
        <v>558</v>
      </c>
      <c r="C176" s="159"/>
      <c r="D176" s="160"/>
      <c r="E176" s="164"/>
      <c r="F176" s="164">
        <v>88</v>
      </c>
      <c r="G176" s="164">
        <v>22</v>
      </c>
      <c r="H176" s="164">
        <v>22</v>
      </c>
      <c r="I176" s="164">
        <v>22</v>
      </c>
      <c r="J176" s="164">
        <v>22</v>
      </c>
      <c r="K176" s="164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99"/>
      <c r="AV176" s="199"/>
      <c r="AW176" s="199"/>
      <c r="AX176" s="199"/>
      <c r="AY176" s="160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60"/>
      <c r="BM176" s="194"/>
      <c r="BN176" s="194"/>
      <c r="BO176" s="194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</row>
    <row r="177" spans="1:89" s="126" customFormat="1" ht="12">
      <c r="A177" s="464"/>
      <c r="B177" s="158" t="s">
        <v>559</v>
      </c>
      <c r="C177" s="159"/>
      <c r="D177" s="160"/>
      <c r="E177" s="164"/>
      <c r="F177" s="164"/>
      <c r="G177" s="164"/>
      <c r="H177" s="164"/>
      <c r="I177" s="164"/>
      <c r="J177" s="164"/>
      <c r="K177" s="164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99"/>
      <c r="AV177" s="199"/>
      <c r="AW177" s="199"/>
      <c r="AX177" s="199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99"/>
      <c r="BI177" s="199"/>
      <c r="BJ177" s="199"/>
      <c r="BK177" s="199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99"/>
      <c r="BV177" s="199"/>
      <c r="BW177" s="199"/>
      <c r="BX177" s="199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</row>
    <row r="178" spans="1:89" s="126" customFormat="1" ht="12">
      <c r="A178" s="464"/>
      <c r="B178" s="158" t="s">
        <v>560</v>
      </c>
      <c r="C178" s="159" t="s">
        <v>15</v>
      </c>
      <c r="D178" s="160"/>
      <c r="E178" s="164"/>
      <c r="F178" s="164">
        <v>6</v>
      </c>
      <c r="G178" s="204">
        <v>3</v>
      </c>
      <c r="H178" s="204">
        <v>1</v>
      </c>
      <c r="I178" s="204">
        <v>1</v>
      </c>
      <c r="J178" s="204">
        <v>1</v>
      </c>
      <c r="K178" s="204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4"/>
      <c r="BP178" s="160"/>
      <c r="BQ178" s="160"/>
      <c r="BR178" s="160"/>
      <c r="BS178" s="160"/>
      <c r="BT178" s="160"/>
      <c r="BU178" s="199"/>
      <c r="BV178" s="160"/>
      <c r="BW178" s="160"/>
      <c r="BX178" s="199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</row>
    <row r="179" spans="1:89" s="126" customFormat="1" ht="12">
      <c r="A179" s="464"/>
      <c r="B179" s="158" t="s">
        <v>561</v>
      </c>
      <c r="C179" s="159" t="s">
        <v>111</v>
      </c>
      <c r="D179" s="160"/>
      <c r="E179" s="164"/>
      <c r="F179" s="164">
        <v>30</v>
      </c>
      <c r="G179" s="204">
        <v>15</v>
      </c>
      <c r="H179" s="204">
        <v>5</v>
      </c>
      <c r="I179" s="204">
        <v>5</v>
      </c>
      <c r="J179" s="204">
        <v>5</v>
      </c>
      <c r="K179" s="204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4"/>
      <c r="BP179" s="160"/>
      <c r="BQ179" s="160"/>
      <c r="BR179" s="160"/>
      <c r="BS179" s="160"/>
      <c r="BT179" s="160"/>
      <c r="BU179" s="199"/>
      <c r="BV179" s="160"/>
      <c r="BW179" s="160"/>
      <c r="BX179" s="199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</row>
    <row r="180" spans="2:89" s="124" customFormat="1" ht="12">
      <c r="B180" s="152" t="s">
        <v>562</v>
      </c>
      <c r="C180" s="153"/>
      <c r="D180" s="168"/>
      <c r="E180" s="169">
        <f>SUM(E181:E219)</f>
        <v>28023.510000000002</v>
      </c>
      <c r="F180" s="170"/>
      <c r="G180" s="170"/>
      <c r="H180" s="170"/>
      <c r="I180" s="170"/>
      <c r="J180" s="170"/>
      <c r="K180" s="170"/>
      <c r="L180" s="168">
        <f aca="true" t="shared" si="27" ref="L180:AQ180">SUM(L181:L219)</f>
        <v>28023.510000000002</v>
      </c>
      <c r="M180" s="168">
        <f t="shared" si="27"/>
        <v>28023.510000000002</v>
      </c>
      <c r="N180" s="168">
        <f t="shared" si="27"/>
        <v>22803.11</v>
      </c>
      <c r="O180" s="168">
        <f t="shared" si="27"/>
        <v>0</v>
      </c>
      <c r="P180" s="168">
        <f t="shared" si="27"/>
        <v>5220.4</v>
      </c>
      <c r="Q180" s="168">
        <f t="shared" si="27"/>
        <v>0</v>
      </c>
      <c r="R180" s="168">
        <f t="shared" si="27"/>
        <v>0</v>
      </c>
      <c r="S180" s="168">
        <f t="shared" si="27"/>
        <v>0</v>
      </c>
      <c r="T180" s="168">
        <f t="shared" si="27"/>
        <v>0</v>
      </c>
      <c r="U180" s="168">
        <f t="shared" si="27"/>
        <v>0</v>
      </c>
      <c r="V180" s="168">
        <f t="shared" si="27"/>
        <v>0</v>
      </c>
      <c r="W180" s="168">
        <f t="shared" si="27"/>
        <v>0</v>
      </c>
      <c r="X180" s="168">
        <f t="shared" si="27"/>
        <v>0</v>
      </c>
      <c r="Y180" s="168">
        <f t="shared" si="27"/>
        <v>2294.92</v>
      </c>
      <c r="Z180" s="168">
        <f t="shared" si="27"/>
        <v>2294.92</v>
      </c>
      <c r="AA180" s="168">
        <f t="shared" si="27"/>
        <v>1250.8400000000001</v>
      </c>
      <c r="AB180" s="168">
        <f t="shared" si="27"/>
        <v>0</v>
      </c>
      <c r="AC180" s="168">
        <f t="shared" si="27"/>
        <v>1044.08</v>
      </c>
      <c r="AD180" s="168">
        <f t="shared" si="27"/>
        <v>0</v>
      </c>
      <c r="AE180" s="168">
        <f t="shared" si="27"/>
        <v>0</v>
      </c>
      <c r="AF180" s="168">
        <f t="shared" si="27"/>
        <v>0</v>
      </c>
      <c r="AG180" s="168">
        <f t="shared" si="27"/>
        <v>0</v>
      </c>
      <c r="AH180" s="168">
        <f t="shared" si="27"/>
        <v>0</v>
      </c>
      <c r="AI180" s="168">
        <f t="shared" si="27"/>
        <v>0</v>
      </c>
      <c r="AJ180" s="168">
        <f t="shared" si="27"/>
        <v>0</v>
      </c>
      <c r="AK180" s="168">
        <f t="shared" si="27"/>
        <v>0</v>
      </c>
      <c r="AL180" s="168">
        <f t="shared" si="27"/>
        <v>4963.780000000001</v>
      </c>
      <c r="AM180" s="168">
        <f t="shared" si="27"/>
        <v>4963.780000000001</v>
      </c>
      <c r="AN180" s="168">
        <f t="shared" si="27"/>
        <v>3919.7000000000003</v>
      </c>
      <c r="AO180" s="168">
        <f t="shared" si="27"/>
        <v>0</v>
      </c>
      <c r="AP180" s="168">
        <f t="shared" si="27"/>
        <v>1044.08</v>
      </c>
      <c r="AQ180" s="168">
        <f t="shared" si="27"/>
        <v>0</v>
      </c>
      <c r="AR180" s="168">
        <f aca="true" t="shared" si="28" ref="AR180:BW180">SUM(AR181:AR219)</f>
        <v>0</v>
      </c>
      <c r="AS180" s="168">
        <f t="shared" si="28"/>
        <v>0</v>
      </c>
      <c r="AT180" s="168">
        <f t="shared" si="28"/>
        <v>0</v>
      </c>
      <c r="AU180" s="168">
        <f t="shared" si="28"/>
        <v>0</v>
      </c>
      <c r="AV180" s="168">
        <f t="shared" si="28"/>
        <v>0</v>
      </c>
      <c r="AW180" s="168">
        <f t="shared" si="28"/>
        <v>0</v>
      </c>
      <c r="AX180" s="168">
        <f t="shared" si="28"/>
        <v>0</v>
      </c>
      <c r="AY180" s="168">
        <f t="shared" si="28"/>
        <v>9275.330000000002</v>
      </c>
      <c r="AZ180" s="168">
        <f t="shared" si="28"/>
        <v>9275.330000000002</v>
      </c>
      <c r="BA180" s="168">
        <f t="shared" si="28"/>
        <v>8231.25</v>
      </c>
      <c r="BB180" s="168">
        <f t="shared" si="28"/>
        <v>0</v>
      </c>
      <c r="BC180" s="168">
        <f t="shared" si="28"/>
        <v>1044.08</v>
      </c>
      <c r="BD180" s="168">
        <f t="shared" si="28"/>
        <v>0</v>
      </c>
      <c r="BE180" s="168">
        <f t="shared" si="28"/>
        <v>0</v>
      </c>
      <c r="BF180" s="168">
        <f t="shared" si="28"/>
        <v>0</v>
      </c>
      <c r="BG180" s="168">
        <f t="shared" si="28"/>
        <v>0</v>
      </c>
      <c r="BH180" s="168">
        <f t="shared" si="28"/>
        <v>0</v>
      </c>
      <c r="BI180" s="168">
        <f t="shared" si="28"/>
        <v>0</v>
      </c>
      <c r="BJ180" s="168">
        <f t="shared" si="28"/>
        <v>0</v>
      </c>
      <c r="BK180" s="168">
        <f t="shared" si="28"/>
        <v>0</v>
      </c>
      <c r="BL180" s="168">
        <f t="shared" si="28"/>
        <v>6185.74</v>
      </c>
      <c r="BM180" s="168">
        <f t="shared" si="28"/>
        <v>6185.74</v>
      </c>
      <c r="BN180" s="168">
        <f t="shared" si="28"/>
        <v>5141.66</v>
      </c>
      <c r="BO180" s="168">
        <f t="shared" si="28"/>
        <v>0</v>
      </c>
      <c r="BP180" s="168">
        <f t="shared" si="28"/>
        <v>1044.08</v>
      </c>
      <c r="BQ180" s="168">
        <f t="shared" si="28"/>
        <v>0</v>
      </c>
      <c r="BR180" s="168">
        <f t="shared" si="28"/>
        <v>0</v>
      </c>
      <c r="BS180" s="168">
        <f t="shared" si="28"/>
        <v>0</v>
      </c>
      <c r="BT180" s="168">
        <f t="shared" si="28"/>
        <v>0</v>
      </c>
      <c r="BU180" s="168">
        <f t="shared" si="28"/>
        <v>0</v>
      </c>
      <c r="BV180" s="168">
        <f t="shared" si="28"/>
        <v>0</v>
      </c>
      <c r="BW180" s="168">
        <f t="shared" si="28"/>
        <v>0</v>
      </c>
      <c r="BX180" s="168">
        <f aca="true" t="shared" si="29" ref="BX180:CK180">SUM(BX181:BX219)</f>
        <v>0</v>
      </c>
      <c r="BY180" s="168">
        <f t="shared" si="29"/>
        <v>5303.74</v>
      </c>
      <c r="BZ180" s="168">
        <f t="shared" si="29"/>
        <v>5303.74</v>
      </c>
      <c r="CA180" s="168">
        <f t="shared" si="29"/>
        <v>4259.66</v>
      </c>
      <c r="CB180" s="168">
        <f t="shared" si="29"/>
        <v>0</v>
      </c>
      <c r="CC180" s="168">
        <f t="shared" si="29"/>
        <v>1044.08</v>
      </c>
      <c r="CD180" s="168">
        <f t="shared" si="29"/>
        <v>0</v>
      </c>
      <c r="CE180" s="168">
        <f t="shared" si="29"/>
        <v>0</v>
      </c>
      <c r="CF180" s="168">
        <f t="shared" si="29"/>
        <v>0</v>
      </c>
      <c r="CG180" s="168">
        <f t="shared" si="29"/>
        <v>0</v>
      </c>
      <c r="CH180" s="168">
        <f t="shared" si="29"/>
        <v>0</v>
      </c>
      <c r="CI180" s="168">
        <f t="shared" si="29"/>
        <v>0</v>
      </c>
      <c r="CJ180" s="168">
        <f t="shared" si="29"/>
        <v>0</v>
      </c>
      <c r="CK180" s="168">
        <f t="shared" si="29"/>
        <v>0</v>
      </c>
    </row>
    <row r="181" spans="2:89" s="122" customFormat="1" ht="12">
      <c r="B181" s="171" t="s">
        <v>563</v>
      </c>
      <c r="C181" s="149"/>
      <c r="D181" s="172"/>
      <c r="E181" s="173"/>
      <c r="F181" s="173"/>
      <c r="G181" s="173"/>
      <c r="H181" s="173"/>
      <c r="I181" s="173"/>
      <c r="J181" s="173"/>
      <c r="K181" s="173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50"/>
      <c r="AV181" s="150"/>
      <c r="AW181" s="150"/>
      <c r="AX181" s="150"/>
      <c r="AY181" s="172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72"/>
      <c r="BM181" s="202"/>
      <c r="BN181" s="202"/>
      <c r="BO181" s="20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</row>
    <row r="182" spans="1:89" s="125" customFormat="1" ht="12">
      <c r="A182" s="465" t="s">
        <v>54</v>
      </c>
      <c r="B182" s="158" t="s">
        <v>564</v>
      </c>
      <c r="C182" s="159" t="s">
        <v>15</v>
      </c>
      <c r="D182" s="160"/>
      <c r="E182" s="164"/>
      <c r="F182" s="164"/>
      <c r="G182" s="164"/>
      <c r="H182" s="164"/>
      <c r="I182" s="164"/>
      <c r="J182" s="164"/>
      <c r="K182" s="164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99"/>
      <c r="AV182" s="199"/>
      <c r="AW182" s="199"/>
      <c r="AX182" s="199"/>
      <c r="AY182" s="160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60"/>
      <c r="BM182" s="194"/>
      <c r="BN182" s="194"/>
      <c r="BO182" s="194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</row>
    <row r="183" spans="1:89" s="125" customFormat="1" ht="12">
      <c r="A183" s="465"/>
      <c r="B183" s="158" t="s">
        <v>565</v>
      </c>
      <c r="C183" s="159" t="s">
        <v>566</v>
      </c>
      <c r="D183" s="160">
        <v>0.35</v>
      </c>
      <c r="E183" s="164">
        <v>4410</v>
      </c>
      <c r="F183" s="164">
        <v>12600</v>
      </c>
      <c r="G183" s="164"/>
      <c r="H183" s="164">
        <v>6300</v>
      </c>
      <c r="I183" s="164">
        <v>6300</v>
      </c>
      <c r="J183" s="164"/>
      <c r="K183" s="164"/>
      <c r="L183" s="160">
        <v>4410</v>
      </c>
      <c r="M183" s="160">
        <v>4410</v>
      </c>
      <c r="N183" s="160">
        <v>4410</v>
      </c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>
        <v>2205</v>
      </c>
      <c r="AM183" s="160">
        <v>2205</v>
      </c>
      <c r="AN183" s="160">
        <v>2205</v>
      </c>
      <c r="AO183" s="160"/>
      <c r="AP183" s="160"/>
      <c r="AQ183" s="160"/>
      <c r="AR183" s="160"/>
      <c r="AS183" s="160"/>
      <c r="AT183" s="160"/>
      <c r="AU183" s="199"/>
      <c r="AV183" s="199"/>
      <c r="AW183" s="199"/>
      <c r="AX183" s="199"/>
      <c r="AY183" s="160">
        <v>2205</v>
      </c>
      <c r="AZ183" s="160">
        <v>2205</v>
      </c>
      <c r="BA183" s="160">
        <v>2205</v>
      </c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60"/>
      <c r="BM183" s="194"/>
      <c r="BN183" s="194"/>
      <c r="BO183" s="194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</row>
    <row r="184" spans="1:89" s="125" customFormat="1" ht="12">
      <c r="A184" s="465"/>
      <c r="B184" s="158" t="s">
        <v>567</v>
      </c>
      <c r="C184" s="159" t="s">
        <v>566</v>
      </c>
      <c r="D184" s="160">
        <v>0.35</v>
      </c>
      <c r="E184" s="164">
        <v>630</v>
      </c>
      <c r="F184" s="164">
        <v>1800</v>
      </c>
      <c r="G184" s="164"/>
      <c r="H184" s="164"/>
      <c r="I184" s="164">
        <v>1800</v>
      </c>
      <c r="J184" s="164"/>
      <c r="K184" s="164"/>
      <c r="L184" s="160">
        <v>630</v>
      </c>
      <c r="M184" s="160">
        <v>630</v>
      </c>
      <c r="N184" s="160">
        <v>630</v>
      </c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99"/>
      <c r="AV184" s="199"/>
      <c r="AW184" s="199"/>
      <c r="AX184" s="199"/>
      <c r="AY184" s="160">
        <v>630</v>
      </c>
      <c r="AZ184" s="160">
        <v>630</v>
      </c>
      <c r="BA184" s="160">
        <v>630</v>
      </c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60"/>
      <c r="BM184" s="194"/>
      <c r="BN184" s="194"/>
      <c r="BO184" s="194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</row>
    <row r="185" spans="1:89" s="125" customFormat="1" ht="12">
      <c r="A185" s="465"/>
      <c r="B185" s="158" t="s">
        <v>568</v>
      </c>
      <c r="C185" s="159" t="s">
        <v>566</v>
      </c>
      <c r="D185" s="160">
        <v>0.38</v>
      </c>
      <c r="E185" s="164">
        <v>460</v>
      </c>
      <c r="F185" s="164">
        <v>1200</v>
      </c>
      <c r="G185" s="164"/>
      <c r="H185" s="164"/>
      <c r="I185" s="164">
        <v>600</v>
      </c>
      <c r="J185" s="164">
        <v>600</v>
      </c>
      <c r="K185" s="164"/>
      <c r="L185" s="160">
        <v>460</v>
      </c>
      <c r="M185" s="160">
        <v>460</v>
      </c>
      <c r="N185" s="160">
        <v>460</v>
      </c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99"/>
      <c r="AV185" s="199"/>
      <c r="AW185" s="199"/>
      <c r="AX185" s="199"/>
      <c r="AY185" s="160">
        <v>230</v>
      </c>
      <c r="AZ185" s="160">
        <v>230</v>
      </c>
      <c r="BA185" s="160">
        <v>230</v>
      </c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60">
        <v>230</v>
      </c>
      <c r="BM185" s="160">
        <v>230</v>
      </c>
      <c r="BN185" s="160">
        <v>230</v>
      </c>
      <c r="BO185" s="194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</row>
    <row r="186" spans="1:89" s="125" customFormat="1" ht="12">
      <c r="A186" s="465"/>
      <c r="B186" s="158" t="s">
        <v>569</v>
      </c>
      <c r="C186" s="159" t="s">
        <v>531</v>
      </c>
      <c r="D186" s="160">
        <v>23.33</v>
      </c>
      <c r="E186" s="164">
        <v>4900</v>
      </c>
      <c r="F186" s="164">
        <v>210</v>
      </c>
      <c r="G186" s="164"/>
      <c r="H186" s="164"/>
      <c r="I186" s="164">
        <v>105</v>
      </c>
      <c r="J186" s="164">
        <v>105</v>
      </c>
      <c r="K186" s="164"/>
      <c r="L186" s="160">
        <v>4900</v>
      </c>
      <c r="M186" s="160">
        <v>4900</v>
      </c>
      <c r="N186" s="160">
        <v>4900</v>
      </c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99"/>
      <c r="AV186" s="199"/>
      <c r="AW186" s="199"/>
      <c r="AX186" s="199"/>
      <c r="AY186" s="160">
        <v>2450</v>
      </c>
      <c r="AZ186" s="160">
        <v>2450</v>
      </c>
      <c r="BA186" s="160">
        <v>2450</v>
      </c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60">
        <v>2450</v>
      </c>
      <c r="BM186" s="160">
        <v>2450</v>
      </c>
      <c r="BN186" s="160">
        <v>2450</v>
      </c>
      <c r="BO186" s="194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</row>
    <row r="187" spans="1:89" s="125" customFormat="1" ht="12">
      <c r="A187" s="465"/>
      <c r="B187" s="158" t="s">
        <v>570</v>
      </c>
      <c r="C187" s="159" t="s">
        <v>566</v>
      </c>
      <c r="D187" s="160">
        <v>0.35</v>
      </c>
      <c r="E187" s="164">
        <v>2800</v>
      </c>
      <c r="F187" s="164">
        <v>8000</v>
      </c>
      <c r="G187" s="164"/>
      <c r="H187" s="164"/>
      <c r="I187" s="164">
        <v>4000</v>
      </c>
      <c r="J187" s="164">
        <v>4000</v>
      </c>
      <c r="K187" s="164"/>
      <c r="L187" s="160">
        <v>2800</v>
      </c>
      <c r="M187" s="160">
        <v>2800</v>
      </c>
      <c r="N187" s="160">
        <v>2800</v>
      </c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99"/>
      <c r="AV187" s="199"/>
      <c r="AW187" s="199"/>
      <c r="AX187" s="199"/>
      <c r="AY187" s="160">
        <v>1400</v>
      </c>
      <c r="AZ187" s="160">
        <v>1400</v>
      </c>
      <c r="BA187" s="160">
        <v>1400</v>
      </c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60">
        <v>1400</v>
      </c>
      <c r="BM187" s="160">
        <v>1400</v>
      </c>
      <c r="BN187" s="160">
        <v>1400</v>
      </c>
      <c r="BO187" s="194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</row>
    <row r="188" spans="1:89" s="125" customFormat="1" ht="12">
      <c r="A188" s="465"/>
      <c r="B188" s="158" t="s">
        <v>571</v>
      </c>
      <c r="C188" s="159" t="s">
        <v>566</v>
      </c>
      <c r="D188" s="160">
        <v>0.32</v>
      </c>
      <c r="E188" s="164">
        <v>58</v>
      </c>
      <c r="F188" s="164">
        <v>180</v>
      </c>
      <c r="G188" s="164"/>
      <c r="H188" s="164"/>
      <c r="I188" s="164"/>
      <c r="J188" s="164"/>
      <c r="K188" s="164">
        <v>180</v>
      </c>
      <c r="L188" s="160">
        <v>58</v>
      </c>
      <c r="M188" s="160">
        <v>58</v>
      </c>
      <c r="N188" s="160">
        <v>58</v>
      </c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99"/>
      <c r="AV188" s="199"/>
      <c r="AW188" s="199"/>
      <c r="AX188" s="199"/>
      <c r="AY188" s="160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60"/>
      <c r="BM188" s="194"/>
      <c r="BN188" s="194"/>
      <c r="BO188" s="194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>
        <v>58</v>
      </c>
      <c r="BZ188" s="160">
        <v>58</v>
      </c>
      <c r="CA188" s="160">
        <v>58</v>
      </c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</row>
    <row r="189" spans="1:89" s="125" customFormat="1" ht="12">
      <c r="A189" s="465"/>
      <c r="B189" s="158" t="s">
        <v>572</v>
      </c>
      <c r="C189" s="205" t="s">
        <v>15</v>
      </c>
      <c r="D189" s="164">
        <v>2800</v>
      </c>
      <c r="E189" s="164">
        <v>2800</v>
      </c>
      <c r="F189" s="164">
        <v>1</v>
      </c>
      <c r="G189" s="164"/>
      <c r="H189" s="164"/>
      <c r="I189" s="164"/>
      <c r="J189" s="164"/>
      <c r="K189" s="164">
        <v>1</v>
      </c>
      <c r="L189" s="160">
        <v>2800</v>
      </c>
      <c r="M189" s="160">
        <v>2800</v>
      </c>
      <c r="N189" s="160">
        <v>2800</v>
      </c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99"/>
      <c r="AV189" s="199"/>
      <c r="AW189" s="199"/>
      <c r="AX189" s="199"/>
      <c r="AY189" s="160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60"/>
      <c r="BM189" s="194"/>
      <c r="BN189" s="194"/>
      <c r="BO189" s="194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>
        <v>2800</v>
      </c>
      <c r="BZ189" s="160">
        <v>2800</v>
      </c>
      <c r="CA189" s="160">
        <v>2800</v>
      </c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</row>
    <row r="190" spans="1:89" s="125" customFormat="1" ht="12">
      <c r="A190" s="465"/>
      <c r="B190" s="158" t="s">
        <v>573</v>
      </c>
      <c r="C190" s="159" t="s">
        <v>15</v>
      </c>
      <c r="D190" s="160">
        <v>24.55</v>
      </c>
      <c r="E190" s="164">
        <v>270</v>
      </c>
      <c r="F190" s="164">
        <v>11</v>
      </c>
      <c r="G190" s="164"/>
      <c r="H190" s="164"/>
      <c r="I190" s="164"/>
      <c r="J190" s="164"/>
      <c r="K190" s="164">
        <v>11</v>
      </c>
      <c r="L190" s="160">
        <v>270</v>
      </c>
      <c r="M190" s="160">
        <v>270</v>
      </c>
      <c r="N190" s="160">
        <v>270</v>
      </c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99"/>
      <c r="AV190" s="199"/>
      <c r="AW190" s="199"/>
      <c r="AX190" s="199"/>
      <c r="AY190" s="160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60"/>
      <c r="BM190" s="194"/>
      <c r="BN190" s="194"/>
      <c r="BO190" s="194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>
        <v>270</v>
      </c>
      <c r="BZ190" s="160">
        <v>270</v>
      </c>
      <c r="CA190" s="160">
        <v>270</v>
      </c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</row>
    <row r="191" spans="1:89" s="125" customFormat="1" ht="12">
      <c r="A191" s="465"/>
      <c r="B191" s="158" t="s">
        <v>574</v>
      </c>
      <c r="C191" s="159" t="s">
        <v>566</v>
      </c>
      <c r="D191" s="160">
        <v>0.5</v>
      </c>
      <c r="E191" s="164">
        <v>400</v>
      </c>
      <c r="F191" s="164">
        <v>800</v>
      </c>
      <c r="G191" s="164"/>
      <c r="H191" s="164"/>
      <c r="I191" s="164">
        <v>400</v>
      </c>
      <c r="J191" s="164">
        <v>400</v>
      </c>
      <c r="K191" s="164"/>
      <c r="L191" s="160">
        <v>400</v>
      </c>
      <c r="M191" s="160">
        <v>400</v>
      </c>
      <c r="N191" s="160">
        <v>400</v>
      </c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99"/>
      <c r="AV191" s="199"/>
      <c r="AW191" s="199"/>
      <c r="AX191" s="199"/>
      <c r="AY191" s="160">
        <v>200</v>
      </c>
      <c r="AZ191" s="160">
        <v>200</v>
      </c>
      <c r="BA191" s="160">
        <v>200</v>
      </c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60">
        <v>200</v>
      </c>
      <c r="BM191" s="160">
        <v>200</v>
      </c>
      <c r="BN191" s="160">
        <v>200</v>
      </c>
      <c r="BO191" s="194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</row>
    <row r="192" spans="1:89" s="125" customFormat="1" ht="12">
      <c r="A192" s="465"/>
      <c r="B192" s="158" t="s">
        <v>575</v>
      </c>
      <c r="C192" s="159" t="s">
        <v>531</v>
      </c>
      <c r="D192" s="164">
        <v>140</v>
      </c>
      <c r="E192" s="164">
        <v>140</v>
      </c>
      <c r="F192" s="164">
        <v>1</v>
      </c>
      <c r="G192" s="160">
        <v>0.2</v>
      </c>
      <c r="H192" s="160">
        <v>0.2</v>
      </c>
      <c r="I192" s="160">
        <v>0.2</v>
      </c>
      <c r="J192" s="160">
        <v>0.2</v>
      </c>
      <c r="K192" s="160">
        <v>0.2</v>
      </c>
      <c r="L192" s="160">
        <v>140</v>
      </c>
      <c r="M192" s="160">
        <v>140</v>
      </c>
      <c r="N192" s="160">
        <v>140</v>
      </c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>
        <v>70</v>
      </c>
      <c r="AM192" s="160">
        <v>70</v>
      </c>
      <c r="AN192" s="160">
        <v>70</v>
      </c>
      <c r="AO192" s="160"/>
      <c r="AP192" s="160"/>
      <c r="AQ192" s="160"/>
      <c r="AR192" s="160"/>
      <c r="AS192" s="160"/>
      <c r="AT192" s="160"/>
      <c r="AU192" s="199"/>
      <c r="AV192" s="199"/>
      <c r="AW192" s="199"/>
      <c r="AX192" s="199"/>
      <c r="AY192" s="160">
        <v>70</v>
      </c>
      <c r="AZ192" s="160">
        <v>70</v>
      </c>
      <c r="BA192" s="160">
        <v>70</v>
      </c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60"/>
      <c r="BM192" s="194"/>
      <c r="BN192" s="194"/>
      <c r="BO192" s="194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</row>
    <row r="193" spans="1:89" s="125" customFormat="1" ht="12">
      <c r="A193" s="465"/>
      <c r="B193" s="158" t="s">
        <v>576</v>
      </c>
      <c r="C193" s="159" t="s">
        <v>15</v>
      </c>
      <c r="D193" s="164">
        <v>345</v>
      </c>
      <c r="E193" s="164">
        <v>345</v>
      </c>
      <c r="F193" s="164">
        <v>1</v>
      </c>
      <c r="G193" s="160">
        <v>0.2</v>
      </c>
      <c r="H193" s="160">
        <v>0.2</v>
      </c>
      <c r="I193" s="160">
        <v>0.2</v>
      </c>
      <c r="J193" s="160">
        <v>0.2</v>
      </c>
      <c r="K193" s="160">
        <v>0.2</v>
      </c>
      <c r="L193" s="160">
        <v>345</v>
      </c>
      <c r="M193" s="160">
        <v>345</v>
      </c>
      <c r="N193" s="160">
        <v>345</v>
      </c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>
        <v>172.5</v>
      </c>
      <c r="AM193" s="160">
        <v>172.5</v>
      </c>
      <c r="AN193" s="160">
        <v>172.5</v>
      </c>
      <c r="AO193" s="160"/>
      <c r="AP193" s="160"/>
      <c r="AQ193" s="160"/>
      <c r="AR193" s="160"/>
      <c r="AS193" s="160"/>
      <c r="AT193" s="160"/>
      <c r="AU193" s="199"/>
      <c r="AV193" s="199"/>
      <c r="AW193" s="199"/>
      <c r="AX193" s="199"/>
      <c r="AY193" s="160">
        <v>172.5</v>
      </c>
      <c r="AZ193" s="160">
        <v>172.5</v>
      </c>
      <c r="BA193" s="160">
        <v>172.5</v>
      </c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60"/>
      <c r="BM193" s="194"/>
      <c r="BN193" s="194"/>
      <c r="BO193" s="194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</row>
    <row r="194" spans="1:89" s="125" customFormat="1" ht="12">
      <c r="A194" s="465"/>
      <c r="B194" s="158" t="s">
        <v>577</v>
      </c>
      <c r="C194" s="159" t="s">
        <v>15</v>
      </c>
      <c r="D194" s="160"/>
      <c r="E194" s="164"/>
      <c r="F194" s="203"/>
      <c r="G194" s="203"/>
      <c r="H194" s="203"/>
      <c r="I194" s="203"/>
      <c r="J194" s="203"/>
      <c r="K194" s="203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99"/>
      <c r="AV194" s="199"/>
      <c r="AW194" s="199"/>
      <c r="AX194" s="199"/>
      <c r="AY194" s="160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60"/>
      <c r="BM194" s="194"/>
      <c r="BN194" s="194"/>
      <c r="BO194" s="194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</row>
    <row r="195" spans="1:89" s="125" customFormat="1" ht="12">
      <c r="A195" s="465"/>
      <c r="B195" s="158" t="s">
        <v>578</v>
      </c>
      <c r="C195" s="159" t="s">
        <v>15</v>
      </c>
      <c r="D195" s="164">
        <v>300</v>
      </c>
      <c r="E195" s="164">
        <v>1200</v>
      </c>
      <c r="F195" s="164">
        <v>4</v>
      </c>
      <c r="G195" s="164">
        <v>2</v>
      </c>
      <c r="H195" s="164">
        <v>2</v>
      </c>
      <c r="I195" s="164"/>
      <c r="J195" s="164"/>
      <c r="K195" s="164"/>
      <c r="L195" s="160">
        <v>1200</v>
      </c>
      <c r="M195" s="160">
        <v>1200</v>
      </c>
      <c r="N195" s="160">
        <v>1200</v>
      </c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>
        <v>600</v>
      </c>
      <c r="Z195" s="160">
        <v>600</v>
      </c>
      <c r="AA195" s="160">
        <v>600</v>
      </c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>
        <v>600</v>
      </c>
      <c r="AM195" s="160">
        <v>600</v>
      </c>
      <c r="AN195" s="160">
        <v>600</v>
      </c>
      <c r="AO195" s="160"/>
      <c r="AP195" s="160"/>
      <c r="AQ195" s="160"/>
      <c r="AR195" s="160"/>
      <c r="AS195" s="160"/>
      <c r="AT195" s="160"/>
      <c r="AU195" s="199"/>
      <c r="AV195" s="199"/>
      <c r="AW195" s="199"/>
      <c r="AX195" s="199"/>
      <c r="AY195" s="160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60"/>
      <c r="BM195" s="194"/>
      <c r="BN195" s="194"/>
      <c r="BO195" s="194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</row>
    <row r="196" spans="1:89" s="125" customFormat="1" ht="12">
      <c r="A196" s="465"/>
      <c r="B196" s="158" t="s">
        <v>579</v>
      </c>
      <c r="C196" s="159" t="s">
        <v>566</v>
      </c>
      <c r="D196" s="160">
        <v>0.48</v>
      </c>
      <c r="E196" s="164">
        <v>435</v>
      </c>
      <c r="F196" s="164">
        <v>900</v>
      </c>
      <c r="G196" s="164"/>
      <c r="H196" s="164">
        <v>450</v>
      </c>
      <c r="I196" s="164">
        <v>450</v>
      </c>
      <c r="J196" s="164"/>
      <c r="K196" s="164"/>
      <c r="L196" s="160">
        <v>435</v>
      </c>
      <c r="M196" s="160">
        <v>435</v>
      </c>
      <c r="N196" s="160">
        <v>435</v>
      </c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>
        <v>217.5</v>
      </c>
      <c r="AM196" s="160">
        <v>217.5</v>
      </c>
      <c r="AN196" s="160">
        <v>217.5</v>
      </c>
      <c r="AO196" s="160"/>
      <c r="AP196" s="160"/>
      <c r="AQ196" s="160"/>
      <c r="AR196" s="160"/>
      <c r="AS196" s="160"/>
      <c r="AT196" s="160"/>
      <c r="AU196" s="199"/>
      <c r="AV196" s="199"/>
      <c r="AW196" s="199"/>
      <c r="AX196" s="199"/>
      <c r="AY196" s="160">
        <v>217.5</v>
      </c>
      <c r="AZ196" s="160">
        <v>217.5</v>
      </c>
      <c r="BA196" s="160">
        <v>217.5</v>
      </c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60"/>
      <c r="BM196" s="194"/>
      <c r="BN196" s="194"/>
      <c r="BO196" s="194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</row>
    <row r="197" spans="1:89" s="125" customFormat="1" ht="12">
      <c r="A197" s="465"/>
      <c r="B197" s="158" t="s">
        <v>580</v>
      </c>
      <c r="C197" s="159" t="s">
        <v>15</v>
      </c>
      <c r="D197" s="160">
        <v>24.55</v>
      </c>
      <c r="E197" s="164">
        <v>270</v>
      </c>
      <c r="F197" s="164">
        <v>11</v>
      </c>
      <c r="G197" s="164"/>
      <c r="H197" s="164"/>
      <c r="I197" s="164"/>
      <c r="J197" s="164"/>
      <c r="K197" s="164">
        <v>11</v>
      </c>
      <c r="L197" s="160">
        <v>270</v>
      </c>
      <c r="M197" s="160">
        <v>270</v>
      </c>
      <c r="N197" s="160">
        <v>270</v>
      </c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99"/>
      <c r="AV197" s="199"/>
      <c r="AW197" s="199"/>
      <c r="AX197" s="199"/>
      <c r="AY197" s="160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60"/>
      <c r="BM197" s="194"/>
      <c r="BN197" s="194"/>
      <c r="BO197" s="194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>
        <v>270</v>
      </c>
      <c r="BZ197" s="160">
        <v>270</v>
      </c>
      <c r="CA197" s="160">
        <v>270</v>
      </c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</row>
    <row r="198" spans="1:89" s="125" customFormat="1" ht="12">
      <c r="A198" s="465"/>
      <c r="B198" s="158" t="s">
        <v>581</v>
      </c>
      <c r="C198" s="159" t="s">
        <v>15</v>
      </c>
      <c r="D198" s="164">
        <v>200</v>
      </c>
      <c r="E198" s="164">
        <v>400</v>
      </c>
      <c r="F198" s="164">
        <v>2</v>
      </c>
      <c r="G198" s="164"/>
      <c r="H198" s="164"/>
      <c r="I198" s="164"/>
      <c r="J198" s="164">
        <v>1</v>
      </c>
      <c r="K198" s="164">
        <v>1</v>
      </c>
      <c r="L198" s="160">
        <v>400</v>
      </c>
      <c r="M198" s="160">
        <v>400</v>
      </c>
      <c r="N198" s="160">
        <v>400</v>
      </c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99"/>
      <c r="AV198" s="199"/>
      <c r="AW198" s="199"/>
      <c r="AX198" s="199"/>
      <c r="AY198" s="160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60">
        <v>200</v>
      </c>
      <c r="BM198" s="160">
        <v>200</v>
      </c>
      <c r="BN198" s="160">
        <v>200</v>
      </c>
      <c r="BO198" s="194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>
        <v>200</v>
      </c>
      <c r="BZ198" s="160">
        <v>200</v>
      </c>
      <c r="CA198" s="160">
        <v>200</v>
      </c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</row>
    <row r="199" spans="1:89" s="122" customFormat="1" ht="12">
      <c r="A199" s="464" t="s">
        <v>47</v>
      </c>
      <c r="B199" s="171" t="s">
        <v>582</v>
      </c>
      <c r="C199" s="149"/>
      <c r="D199" s="172"/>
      <c r="E199" s="173"/>
      <c r="F199" s="173"/>
      <c r="G199" s="173"/>
      <c r="H199" s="173"/>
      <c r="I199" s="173"/>
      <c r="J199" s="173"/>
      <c r="K199" s="173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50"/>
      <c r="AV199" s="150"/>
      <c r="AW199" s="150"/>
      <c r="AX199" s="150"/>
      <c r="AY199" s="172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72"/>
      <c r="BM199" s="202"/>
      <c r="BN199" s="202"/>
      <c r="BO199" s="20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72"/>
      <c r="CI199" s="172"/>
      <c r="CJ199" s="172"/>
      <c r="CK199" s="172"/>
    </row>
    <row r="200" spans="1:89" s="125" customFormat="1" ht="12">
      <c r="A200" s="464"/>
      <c r="B200" s="158" t="s">
        <v>583</v>
      </c>
      <c r="C200" s="159" t="s">
        <v>67</v>
      </c>
      <c r="D200" s="160">
        <v>0.047</v>
      </c>
      <c r="E200" s="164">
        <v>363.31</v>
      </c>
      <c r="F200" s="164">
        <v>7223</v>
      </c>
      <c r="G200" s="164"/>
      <c r="H200" s="164"/>
      <c r="I200" s="164"/>
      <c r="J200" s="164"/>
      <c r="K200" s="164"/>
      <c r="L200" s="160">
        <v>363.31</v>
      </c>
      <c r="M200" s="160">
        <v>363.31</v>
      </c>
      <c r="N200" s="160">
        <v>363.31</v>
      </c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>
        <v>66.48</v>
      </c>
      <c r="Z200" s="160">
        <v>66.48</v>
      </c>
      <c r="AA200" s="160">
        <v>66.48</v>
      </c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>
        <v>70.34</v>
      </c>
      <c r="AM200" s="160">
        <v>70.34</v>
      </c>
      <c r="AN200" s="160">
        <v>70.34</v>
      </c>
      <c r="AO200" s="160"/>
      <c r="AP200" s="160"/>
      <c r="AQ200" s="160"/>
      <c r="AR200" s="160"/>
      <c r="AS200" s="160"/>
      <c r="AT200" s="160"/>
      <c r="AU200" s="199"/>
      <c r="AV200" s="199"/>
      <c r="AW200" s="199"/>
      <c r="AX200" s="199"/>
      <c r="AY200" s="160">
        <v>71.89</v>
      </c>
      <c r="AZ200" s="160">
        <v>71.89</v>
      </c>
      <c r="BA200" s="160">
        <v>71.89</v>
      </c>
      <c r="BB200" s="199"/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60">
        <v>77.3</v>
      </c>
      <c r="BM200" s="160">
        <v>77.3</v>
      </c>
      <c r="BN200" s="160">
        <v>77.3</v>
      </c>
      <c r="BO200" s="194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>
        <v>77.3</v>
      </c>
      <c r="BZ200" s="160">
        <v>77.3</v>
      </c>
      <c r="CA200" s="160">
        <v>77.3</v>
      </c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</row>
    <row r="201" spans="1:89" s="125" customFormat="1" ht="12">
      <c r="A201" s="464"/>
      <c r="B201" s="158" t="s">
        <v>584</v>
      </c>
      <c r="C201" s="159" t="s">
        <v>585</v>
      </c>
      <c r="D201" s="218">
        <v>0.70575</v>
      </c>
      <c r="E201" s="204">
        <v>2921.8</v>
      </c>
      <c r="F201" s="204">
        <v>4140</v>
      </c>
      <c r="G201" s="204">
        <v>828</v>
      </c>
      <c r="H201" s="204">
        <v>828</v>
      </c>
      <c r="I201" s="204">
        <v>828</v>
      </c>
      <c r="J201" s="204">
        <v>828</v>
      </c>
      <c r="K201" s="204">
        <v>828</v>
      </c>
      <c r="L201" s="160">
        <v>2921.8</v>
      </c>
      <c r="M201" s="160">
        <v>2921.8</v>
      </c>
      <c r="N201" s="160">
        <v>2921.8</v>
      </c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>
        <v>584.36</v>
      </c>
      <c r="Z201" s="160">
        <v>584.36</v>
      </c>
      <c r="AA201" s="160">
        <v>584.36</v>
      </c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>
        <v>584.36</v>
      </c>
      <c r="AM201" s="160">
        <v>584.36</v>
      </c>
      <c r="AN201" s="160">
        <v>584.36</v>
      </c>
      <c r="AO201" s="160"/>
      <c r="AP201" s="160"/>
      <c r="AQ201" s="160"/>
      <c r="AR201" s="160"/>
      <c r="AS201" s="160"/>
      <c r="AT201" s="238"/>
      <c r="AU201" s="199"/>
      <c r="AV201" s="199"/>
      <c r="AW201" s="199"/>
      <c r="AX201" s="199"/>
      <c r="AY201" s="160">
        <v>584.36</v>
      </c>
      <c r="AZ201" s="199">
        <v>584.36</v>
      </c>
      <c r="BA201" s="199">
        <v>584.36</v>
      </c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60">
        <v>584.36</v>
      </c>
      <c r="BM201" s="194">
        <v>584.36</v>
      </c>
      <c r="BN201" s="194">
        <v>584.36</v>
      </c>
      <c r="BO201" s="194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>
        <v>584.36</v>
      </c>
      <c r="BZ201" s="160">
        <v>584.36</v>
      </c>
      <c r="CA201" s="160">
        <v>584.36</v>
      </c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</row>
    <row r="202" spans="2:89" s="122" customFormat="1" ht="12">
      <c r="B202" s="171" t="s">
        <v>586</v>
      </c>
      <c r="C202" s="149"/>
      <c r="D202" s="172"/>
      <c r="E202" s="173"/>
      <c r="F202" s="173"/>
      <c r="G202" s="173"/>
      <c r="H202" s="173"/>
      <c r="I202" s="173"/>
      <c r="J202" s="173"/>
      <c r="K202" s="173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>
        <v>0</v>
      </c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60">
        <v>0</v>
      </c>
      <c r="AM202" s="172"/>
      <c r="AN202" s="172"/>
      <c r="AO202" s="172"/>
      <c r="AP202" s="172"/>
      <c r="AQ202" s="172"/>
      <c r="AR202" s="172"/>
      <c r="AS202" s="172"/>
      <c r="AT202" s="172"/>
      <c r="AU202" s="150"/>
      <c r="AV202" s="150"/>
      <c r="AW202" s="150"/>
      <c r="AX202" s="150"/>
      <c r="AY202" s="160">
        <v>0</v>
      </c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60">
        <v>0</v>
      </c>
      <c r="BM202" s="202"/>
      <c r="BN202" s="202"/>
      <c r="BO202" s="20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60">
        <v>0</v>
      </c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</row>
    <row r="203" spans="1:89" s="125" customFormat="1" ht="12">
      <c r="A203" s="464" t="s">
        <v>525</v>
      </c>
      <c r="B203" s="158" t="s">
        <v>587</v>
      </c>
      <c r="C203" s="159"/>
      <c r="D203" s="160"/>
      <c r="E203" s="164"/>
      <c r="F203" s="164"/>
      <c r="G203" s="164"/>
      <c r="H203" s="164"/>
      <c r="I203" s="164"/>
      <c r="J203" s="164"/>
      <c r="K203" s="164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>
        <v>0</v>
      </c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>
        <v>0</v>
      </c>
      <c r="AM203" s="160"/>
      <c r="AN203" s="160"/>
      <c r="AO203" s="160"/>
      <c r="AP203" s="160"/>
      <c r="AQ203" s="160"/>
      <c r="AR203" s="160"/>
      <c r="AS203" s="160"/>
      <c r="AT203" s="160"/>
      <c r="AU203" s="199"/>
      <c r="AV203" s="199"/>
      <c r="AW203" s="199"/>
      <c r="AX203" s="199"/>
      <c r="AY203" s="160">
        <v>0</v>
      </c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60">
        <v>0</v>
      </c>
      <c r="BM203" s="194"/>
      <c r="BN203" s="194"/>
      <c r="BO203" s="194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>
        <v>0</v>
      </c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</row>
    <row r="204" spans="1:89" s="125" customFormat="1" ht="12">
      <c r="A204" s="464"/>
      <c r="B204" s="158" t="s">
        <v>588</v>
      </c>
      <c r="C204" s="159" t="s">
        <v>15</v>
      </c>
      <c r="D204" s="160">
        <v>0.8</v>
      </c>
      <c r="E204" s="164">
        <v>107.2</v>
      </c>
      <c r="F204" s="164">
        <v>134</v>
      </c>
      <c r="G204" s="164">
        <v>26</v>
      </c>
      <c r="H204" s="164">
        <v>26</v>
      </c>
      <c r="I204" s="164">
        <v>26</v>
      </c>
      <c r="J204" s="164">
        <v>26</v>
      </c>
      <c r="K204" s="164">
        <v>30</v>
      </c>
      <c r="L204" s="160">
        <v>107.2</v>
      </c>
      <c r="M204" s="160">
        <v>107.2</v>
      </c>
      <c r="N204" s="160"/>
      <c r="O204" s="160"/>
      <c r="P204" s="160">
        <v>107.2</v>
      </c>
      <c r="Q204" s="160"/>
      <c r="R204" s="160"/>
      <c r="S204" s="160"/>
      <c r="T204" s="160"/>
      <c r="U204" s="160"/>
      <c r="V204" s="160"/>
      <c r="W204" s="160"/>
      <c r="X204" s="160"/>
      <c r="Y204" s="160">
        <v>21.44</v>
      </c>
      <c r="Z204" s="160">
        <v>21.44</v>
      </c>
      <c r="AA204" s="160"/>
      <c r="AB204" s="160"/>
      <c r="AC204" s="160">
        <v>21.44</v>
      </c>
      <c r="AD204" s="160"/>
      <c r="AE204" s="160"/>
      <c r="AF204" s="160"/>
      <c r="AG204" s="160"/>
      <c r="AH204" s="160"/>
      <c r="AI204" s="160"/>
      <c r="AJ204" s="160"/>
      <c r="AK204" s="160"/>
      <c r="AL204" s="160">
        <v>21.44</v>
      </c>
      <c r="AM204" s="160">
        <v>21.44</v>
      </c>
      <c r="AN204" s="160"/>
      <c r="AO204" s="160"/>
      <c r="AP204" s="160">
        <v>21.44</v>
      </c>
      <c r="AQ204" s="160"/>
      <c r="AR204" s="160"/>
      <c r="AS204" s="160"/>
      <c r="AT204" s="160"/>
      <c r="AU204" s="199"/>
      <c r="AV204" s="199"/>
      <c r="AW204" s="199"/>
      <c r="AX204" s="199"/>
      <c r="AY204" s="160">
        <v>21.44</v>
      </c>
      <c r="AZ204" s="160">
        <v>21.44</v>
      </c>
      <c r="BA204" s="199"/>
      <c r="BB204" s="199"/>
      <c r="BC204" s="160">
        <v>21.44</v>
      </c>
      <c r="BD204" s="199"/>
      <c r="BE204" s="199"/>
      <c r="BF204" s="199"/>
      <c r="BG204" s="199"/>
      <c r="BH204" s="199"/>
      <c r="BI204" s="199"/>
      <c r="BJ204" s="199"/>
      <c r="BK204" s="199"/>
      <c r="BL204" s="160">
        <v>21.44</v>
      </c>
      <c r="BM204" s="160">
        <v>21.44</v>
      </c>
      <c r="BN204" s="194"/>
      <c r="BO204" s="194"/>
      <c r="BP204" s="160">
        <v>21.44</v>
      </c>
      <c r="BQ204" s="160"/>
      <c r="BR204" s="160"/>
      <c r="BS204" s="160"/>
      <c r="BT204" s="160"/>
      <c r="BU204" s="160"/>
      <c r="BV204" s="160"/>
      <c r="BW204" s="160"/>
      <c r="BX204" s="160"/>
      <c r="BY204" s="160">
        <v>21.44</v>
      </c>
      <c r="BZ204" s="160">
        <v>21.44</v>
      </c>
      <c r="CA204" s="160"/>
      <c r="CB204" s="160"/>
      <c r="CC204" s="160">
        <v>21.44</v>
      </c>
      <c r="CD204" s="160"/>
      <c r="CE204" s="160"/>
      <c r="CF204" s="160"/>
      <c r="CG204" s="160"/>
      <c r="CH204" s="160"/>
      <c r="CI204" s="160"/>
      <c r="CJ204" s="160"/>
      <c r="CK204" s="160"/>
    </row>
    <row r="205" spans="1:89" s="125" customFormat="1" ht="12">
      <c r="A205" s="464"/>
      <c r="B205" s="158" t="s">
        <v>589</v>
      </c>
      <c r="C205" s="159" t="s">
        <v>15</v>
      </c>
      <c r="D205" s="164">
        <v>10</v>
      </c>
      <c r="E205" s="164">
        <v>440</v>
      </c>
      <c r="F205" s="164">
        <v>44</v>
      </c>
      <c r="G205" s="164">
        <v>9</v>
      </c>
      <c r="H205" s="164">
        <v>9</v>
      </c>
      <c r="I205" s="164">
        <v>9</v>
      </c>
      <c r="J205" s="164">
        <v>9</v>
      </c>
      <c r="K205" s="164">
        <v>8</v>
      </c>
      <c r="L205" s="160">
        <v>440</v>
      </c>
      <c r="M205" s="160">
        <v>440</v>
      </c>
      <c r="N205" s="160"/>
      <c r="O205" s="160"/>
      <c r="P205" s="160">
        <v>440</v>
      </c>
      <c r="Q205" s="160"/>
      <c r="R205" s="160"/>
      <c r="S205" s="160"/>
      <c r="T205" s="160"/>
      <c r="U205" s="160"/>
      <c r="V205" s="160"/>
      <c r="W205" s="160"/>
      <c r="X205" s="160"/>
      <c r="Y205" s="160">
        <v>88</v>
      </c>
      <c r="Z205" s="160">
        <v>88</v>
      </c>
      <c r="AA205" s="160"/>
      <c r="AB205" s="160"/>
      <c r="AC205" s="160">
        <v>88</v>
      </c>
      <c r="AD205" s="160"/>
      <c r="AE205" s="160"/>
      <c r="AF205" s="160"/>
      <c r="AG205" s="160"/>
      <c r="AH205" s="160"/>
      <c r="AI205" s="160"/>
      <c r="AJ205" s="160"/>
      <c r="AK205" s="160"/>
      <c r="AL205" s="160">
        <v>88</v>
      </c>
      <c r="AM205" s="160">
        <v>88</v>
      </c>
      <c r="AN205" s="160"/>
      <c r="AO205" s="160"/>
      <c r="AP205" s="160">
        <v>88</v>
      </c>
      <c r="AQ205" s="160"/>
      <c r="AR205" s="160"/>
      <c r="AS205" s="160"/>
      <c r="AT205" s="160"/>
      <c r="AU205" s="199"/>
      <c r="AV205" s="199"/>
      <c r="AW205" s="199"/>
      <c r="AX205" s="199"/>
      <c r="AY205" s="160">
        <v>88</v>
      </c>
      <c r="AZ205" s="160">
        <v>88</v>
      </c>
      <c r="BA205" s="199"/>
      <c r="BB205" s="199"/>
      <c r="BC205" s="160">
        <v>88</v>
      </c>
      <c r="BD205" s="199"/>
      <c r="BE205" s="199"/>
      <c r="BF205" s="199"/>
      <c r="BG205" s="199"/>
      <c r="BH205" s="199"/>
      <c r="BI205" s="199"/>
      <c r="BJ205" s="199"/>
      <c r="BK205" s="199"/>
      <c r="BL205" s="160">
        <v>88</v>
      </c>
      <c r="BM205" s="160">
        <v>88</v>
      </c>
      <c r="BN205" s="194"/>
      <c r="BO205" s="194"/>
      <c r="BP205" s="160">
        <v>88</v>
      </c>
      <c r="BQ205" s="160"/>
      <c r="BR205" s="160"/>
      <c r="BS205" s="160"/>
      <c r="BT205" s="160"/>
      <c r="BU205" s="160"/>
      <c r="BV205" s="160"/>
      <c r="BW205" s="160"/>
      <c r="BX205" s="160"/>
      <c r="BY205" s="160">
        <v>88</v>
      </c>
      <c r="BZ205" s="160">
        <v>88</v>
      </c>
      <c r="CA205" s="160"/>
      <c r="CB205" s="160"/>
      <c r="CC205" s="160">
        <v>88</v>
      </c>
      <c r="CD205" s="160"/>
      <c r="CE205" s="160"/>
      <c r="CF205" s="160"/>
      <c r="CG205" s="160"/>
      <c r="CH205" s="160"/>
      <c r="CI205" s="160"/>
      <c r="CJ205" s="160"/>
      <c r="CK205" s="160"/>
    </row>
    <row r="206" spans="1:89" s="125" customFormat="1" ht="12">
      <c r="A206" s="464"/>
      <c r="B206" s="158" t="s">
        <v>590</v>
      </c>
      <c r="C206" s="159" t="s">
        <v>15</v>
      </c>
      <c r="D206" s="164">
        <v>30</v>
      </c>
      <c r="E206" s="164">
        <v>630</v>
      </c>
      <c r="F206" s="164">
        <v>21</v>
      </c>
      <c r="G206" s="164">
        <v>4</v>
      </c>
      <c r="H206" s="164">
        <v>4</v>
      </c>
      <c r="I206" s="164">
        <v>4</v>
      </c>
      <c r="J206" s="164">
        <v>4</v>
      </c>
      <c r="K206" s="164">
        <v>5</v>
      </c>
      <c r="L206" s="160">
        <v>630</v>
      </c>
      <c r="M206" s="160">
        <v>630</v>
      </c>
      <c r="N206" s="160"/>
      <c r="O206" s="160"/>
      <c r="P206" s="160">
        <v>630</v>
      </c>
      <c r="Q206" s="160"/>
      <c r="R206" s="160"/>
      <c r="S206" s="160"/>
      <c r="T206" s="160"/>
      <c r="U206" s="160"/>
      <c r="V206" s="160"/>
      <c r="W206" s="160"/>
      <c r="X206" s="160"/>
      <c r="Y206" s="160">
        <v>126</v>
      </c>
      <c r="Z206" s="160">
        <v>126</v>
      </c>
      <c r="AA206" s="160"/>
      <c r="AB206" s="160"/>
      <c r="AC206" s="160">
        <v>126</v>
      </c>
      <c r="AD206" s="160"/>
      <c r="AE206" s="160"/>
      <c r="AF206" s="160"/>
      <c r="AG206" s="160"/>
      <c r="AH206" s="160"/>
      <c r="AI206" s="160"/>
      <c r="AJ206" s="160"/>
      <c r="AK206" s="160"/>
      <c r="AL206" s="160">
        <v>126</v>
      </c>
      <c r="AM206" s="160">
        <v>126</v>
      </c>
      <c r="AN206" s="160"/>
      <c r="AO206" s="160"/>
      <c r="AP206" s="160">
        <v>126</v>
      </c>
      <c r="AQ206" s="160"/>
      <c r="AR206" s="160"/>
      <c r="AS206" s="160"/>
      <c r="AT206" s="160"/>
      <c r="AU206" s="199"/>
      <c r="AV206" s="199"/>
      <c r="AW206" s="199"/>
      <c r="AX206" s="199"/>
      <c r="AY206" s="160">
        <v>126</v>
      </c>
      <c r="AZ206" s="160">
        <v>126</v>
      </c>
      <c r="BA206" s="199"/>
      <c r="BB206" s="199"/>
      <c r="BC206" s="160">
        <v>126</v>
      </c>
      <c r="BD206" s="199"/>
      <c r="BE206" s="199"/>
      <c r="BF206" s="199"/>
      <c r="BG206" s="199"/>
      <c r="BH206" s="199"/>
      <c r="BI206" s="199"/>
      <c r="BJ206" s="199"/>
      <c r="BK206" s="199"/>
      <c r="BL206" s="160">
        <v>126</v>
      </c>
      <c r="BM206" s="160">
        <v>126</v>
      </c>
      <c r="BN206" s="194"/>
      <c r="BO206" s="194"/>
      <c r="BP206" s="160">
        <v>126</v>
      </c>
      <c r="BQ206" s="160"/>
      <c r="BR206" s="160"/>
      <c r="BS206" s="160"/>
      <c r="BT206" s="160"/>
      <c r="BU206" s="160"/>
      <c r="BV206" s="160"/>
      <c r="BW206" s="160"/>
      <c r="BX206" s="160"/>
      <c r="BY206" s="160">
        <v>126</v>
      </c>
      <c r="BZ206" s="160">
        <v>126</v>
      </c>
      <c r="CA206" s="160"/>
      <c r="CB206" s="160"/>
      <c r="CC206" s="160">
        <v>126</v>
      </c>
      <c r="CD206" s="160"/>
      <c r="CE206" s="160"/>
      <c r="CF206" s="160"/>
      <c r="CG206" s="160"/>
      <c r="CH206" s="160"/>
      <c r="CI206" s="160"/>
      <c r="CJ206" s="160"/>
      <c r="CK206" s="160"/>
    </row>
    <row r="207" spans="1:89" s="125" customFormat="1" ht="12">
      <c r="A207" s="464"/>
      <c r="B207" s="158" t="s">
        <v>591</v>
      </c>
      <c r="C207" s="159" t="s">
        <v>15</v>
      </c>
      <c r="D207" s="164">
        <v>5</v>
      </c>
      <c r="E207" s="164">
        <v>105</v>
      </c>
      <c r="F207" s="164">
        <v>21</v>
      </c>
      <c r="G207" s="164">
        <v>4</v>
      </c>
      <c r="H207" s="164">
        <v>4</v>
      </c>
      <c r="I207" s="164">
        <v>4</v>
      </c>
      <c r="J207" s="164">
        <v>4</v>
      </c>
      <c r="K207" s="164">
        <v>5</v>
      </c>
      <c r="L207" s="160">
        <v>105</v>
      </c>
      <c r="M207" s="160">
        <v>105</v>
      </c>
      <c r="N207" s="160"/>
      <c r="O207" s="160"/>
      <c r="P207" s="160">
        <v>105</v>
      </c>
      <c r="Q207" s="160"/>
      <c r="R207" s="160"/>
      <c r="S207" s="160"/>
      <c r="T207" s="160"/>
      <c r="U207" s="160"/>
      <c r="V207" s="160"/>
      <c r="W207" s="160"/>
      <c r="X207" s="160"/>
      <c r="Y207" s="160">
        <v>21</v>
      </c>
      <c r="Z207" s="160">
        <v>21</v>
      </c>
      <c r="AA207" s="160"/>
      <c r="AB207" s="160"/>
      <c r="AC207" s="160">
        <v>21</v>
      </c>
      <c r="AD207" s="160"/>
      <c r="AE207" s="160"/>
      <c r="AF207" s="160"/>
      <c r="AG207" s="160"/>
      <c r="AH207" s="160"/>
      <c r="AI207" s="160"/>
      <c r="AJ207" s="160"/>
      <c r="AK207" s="160"/>
      <c r="AL207" s="160">
        <v>21</v>
      </c>
      <c r="AM207" s="160">
        <v>21</v>
      </c>
      <c r="AN207" s="160"/>
      <c r="AO207" s="160"/>
      <c r="AP207" s="160">
        <v>21</v>
      </c>
      <c r="AQ207" s="160"/>
      <c r="AR207" s="160"/>
      <c r="AS207" s="160"/>
      <c r="AT207" s="160"/>
      <c r="AU207" s="199"/>
      <c r="AV207" s="199"/>
      <c r="AW207" s="199"/>
      <c r="AX207" s="199"/>
      <c r="AY207" s="160">
        <v>21</v>
      </c>
      <c r="AZ207" s="160">
        <v>21</v>
      </c>
      <c r="BA207" s="199"/>
      <c r="BB207" s="199"/>
      <c r="BC207" s="160">
        <v>21</v>
      </c>
      <c r="BD207" s="199"/>
      <c r="BE207" s="199"/>
      <c r="BF207" s="199"/>
      <c r="BG207" s="199"/>
      <c r="BH207" s="199"/>
      <c r="BI207" s="199"/>
      <c r="BJ207" s="199"/>
      <c r="BK207" s="199"/>
      <c r="BL207" s="160">
        <v>21</v>
      </c>
      <c r="BM207" s="160">
        <v>21</v>
      </c>
      <c r="BN207" s="194"/>
      <c r="BO207" s="194"/>
      <c r="BP207" s="160">
        <v>21</v>
      </c>
      <c r="BQ207" s="160"/>
      <c r="BR207" s="160"/>
      <c r="BS207" s="160"/>
      <c r="BT207" s="160"/>
      <c r="BU207" s="160"/>
      <c r="BV207" s="160"/>
      <c r="BW207" s="160"/>
      <c r="BX207" s="160"/>
      <c r="BY207" s="160">
        <v>21</v>
      </c>
      <c r="BZ207" s="160">
        <v>21</v>
      </c>
      <c r="CA207" s="160"/>
      <c r="CB207" s="160"/>
      <c r="CC207" s="160">
        <v>21</v>
      </c>
      <c r="CD207" s="160"/>
      <c r="CE207" s="160"/>
      <c r="CF207" s="160"/>
      <c r="CG207" s="160"/>
      <c r="CH207" s="160"/>
      <c r="CI207" s="160"/>
      <c r="CJ207" s="160"/>
      <c r="CK207" s="160"/>
    </row>
    <row r="208" spans="1:89" s="125" customFormat="1" ht="12">
      <c r="A208" s="464"/>
      <c r="B208" s="158" t="s">
        <v>592</v>
      </c>
      <c r="C208" s="159" t="s">
        <v>15</v>
      </c>
      <c r="D208" s="164">
        <v>10</v>
      </c>
      <c r="E208" s="164">
        <v>1350</v>
      </c>
      <c r="F208" s="164">
        <v>135</v>
      </c>
      <c r="G208" s="164">
        <v>27</v>
      </c>
      <c r="H208" s="164">
        <v>27</v>
      </c>
      <c r="I208" s="164">
        <v>27</v>
      </c>
      <c r="J208" s="164">
        <v>27</v>
      </c>
      <c r="K208" s="164"/>
      <c r="L208" s="160">
        <v>1350</v>
      </c>
      <c r="M208" s="160">
        <v>1350</v>
      </c>
      <c r="N208" s="160"/>
      <c r="O208" s="160"/>
      <c r="P208" s="160">
        <v>1350</v>
      </c>
      <c r="Q208" s="160"/>
      <c r="R208" s="160"/>
      <c r="S208" s="160"/>
      <c r="T208" s="160"/>
      <c r="U208" s="160"/>
      <c r="V208" s="160"/>
      <c r="W208" s="160"/>
      <c r="X208" s="160"/>
      <c r="Y208" s="160">
        <v>270</v>
      </c>
      <c r="Z208" s="160">
        <v>270</v>
      </c>
      <c r="AA208" s="160"/>
      <c r="AB208" s="160"/>
      <c r="AC208" s="160">
        <v>270</v>
      </c>
      <c r="AD208" s="160"/>
      <c r="AE208" s="160"/>
      <c r="AF208" s="160"/>
      <c r="AG208" s="160"/>
      <c r="AH208" s="160"/>
      <c r="AI208" s="160"/>
      <c r="AJ208" s="160"/>
      <c r="AK208" s="160"/>
      <c r="AL208" s="160">
        <v>270</v>
      </c>
      <c r="AM208" s="160">
        <v>270</v>
      </c>
      <c r="AN208" s="160"/>
      <c r="AO208" s="160"/>
      <c r="AP208" s="160">
        <v>270</v>
      </c>
      <c r="AQ208" s="160"/>
      <c r="AR208" s="160"/>
      <c r="AS208" s="160"/>
      <c r="AT208" s="160"/>
      <c r="AU208" s="199"/>
      <c r="AV208" s="199"/>
      <c r="AW208" s="199"/>
      <c r="AX208" s="199"/>
      <c r="AY208" s="160">
        <v>270</v>
      </c>
      <c r="AZ208" s="160">
        <v>270</v>
      </c>
      <c r="BA208" s="199"/>
      <c r="BB208" s="199"/>
      <c r="BC208" s="160">
        <v>270</v>
      </c>
      <c r="BD208" s="199"/>
      <c r="BE208" s="199"/>
      <c r="BF208" s="199"/>
      <c r="BG208" s="199"/>
      <c r="BH208" s="199"/>
      <c r="BI208" s="199"/>
      <c r="BJ208" s="199"/>
      <c r="BK208" s="199"/>
      <c r="BL208" s="160">
        <v>270</v>
      </c>
      <c r="BM208" s="160">
        <v>270</v>
      </c>
      <c r="BN208" s="194"/>
      <c r="BO208" s="194"/>
      <c r="BP208" s="160">
        <v>270</v>
      </c>
      <c r="BQ208" s="160"/>
      <c r="BR208" s="160"/>
      <c r="BS208" s="160"/>
      <c r="BT208" s="160"/>
      <c r="BU208" s="160"/>
      <c r="BV208" s="160"/>
      <c r="BW208" s="160"/>
      <c r="BX208" s="160"/>
      <c r="BY208" s="160">
        <v>270</v>
      </c>
      <c r="BZ208" s="160">
        <v>270</v>
      </c>
      <c r="CA208" s="160"/>
      <c r="CB208" s="160"/>
      <c r="CC208" s="160">
        <v>270</v>
      </c>
      <c r="CD208" s="160"/>
      <c r="CE208" s="160"/>
      <c r="CF208" s="160"/>
      <c r="CG208" s="160"/>
      <c r="CH208" s="160"/>
      <c r="CI208" s="160"/>
      <c r="CJ208" s="160"/>
      <c r="CK208" s="160"/>
    </row>
    <row r="209" spans="1:89" s="125" customFormat="1" ht="12">
      <c r="A209" s="464"/>
      <c r="B209" s="158" t="s">
        <v>593</v>
      </c>
      <c r="C209" s="159" t="s">
        <v>15</v>
      </c>
      <c r="D209" s="164">
        <v>100</v>
      </c>
      <c r="E209" s="164">
        <v>500</v>
      </c>
      <c r="F209" s="164">
        <v>5</v>
      </c>
      <c r="G209" s="164">
        <v>1</v>
      </c>
      <c r="H209" s="164">
        <v>1</v>
      </c>
      <c r="I209" s="164">
        <v>1</v>
      </c>
      <c r="J209" s="164">
        <v>1</v>
      </c>
      <c r="K209" s="164">
        <v>1</v>
      </c>
      <c r="L209" s="160">
        <v>500</v>
      </c>
      <c r="M209" s="160">
        <v>500</v>
      </c>
      <c r="N209" s="160"/>
      <c r="O209" s="160"/>
      <c r="P209" s="160">
        <v>500</v>
      </c>
      <c r="Q209" s="160"/>
      <c r="R209" s="160"/>
      <c r="S209" s="160"/>
      <c r="T209" s="160"/>
      <c r="U209" s="160"/>
      <c r="V209" s="160"/>
      <c r="W209" s="160"/>
      <c r="X209" s="160"/>
      <c r="Y209" s="160">
        <v>100</v>
      </c>
      <c r="Z209" s="160">
        <v>100</v>
      </c>
      <c r="AA209" s="160"/>
      <c r="AB209" s="160"/>
      <c r="AC209" s="160">
        <v>100</v>
      </c>
      <c r="AD209" s="160"/>
      <c r="AE209" s="160"/>
      <c r="AF209" s="160"/>
      <c r="AG209" s="160"/>
      <c r="AH209" s="160"/>
      <c r="AI209" s="160"/>
      <c r="AJ209" s="160"/>
      <c r="AK209" s="160"/>
      <c r="AL209" s="160">
        <v>100</v>
      </c>
      <c r="AM209" s="160">
        <v>100</v>
      </c>
      <c r="AN209" s="160"/>
      <c r="AO209" s="160"/>
      <c r="AP209" s="160">
        <v>100</v>
      </c>
      <c r="AQ209" s="160"/>
      <c r="AR209" s="160"/>
      <c r="AS209" s="160"/>
      <c r="AT209" s="160"/>
      <c r="AU209" s="199"/>
      <c r="AV209" s="199"/>
      <c r="AW209" s="199"/>
      <c r="AX209" s="199"/>
      <c r="AY209" s="160">
        <v>100</v>
      </c>
      <c r="AZ209" s="160">
        <v>100</v>
      </c>
      <c r="BA209" s="199"/>
      <c r="BB209" s="199"/>
      <c r="BC209" s="160">
        <v>100</v>
      </c>
      <c r="BD209" s="199"/>
      <c r="BE209" s="199"/>
      <c r="BF209" s="199"/>
      <c r="BG209" s="199"/>
      <c r="BH209" s="199"/>
      <c r="BI209" s="199"/>
      <c r="BJ209" s="199"/>
      <c r="BK209" s="199"/>
      <c r="BL209" s="160">
        <v>100</v>
      </c>
      <c r="BM209" s="160">
        <v>100</v>
      </c>
      <c r="BN209" s="194"/>
      <c r="BO209" s="194"/>
      <c r="BP209" s="160">
        <v>100</v>
      </c>
      <c r="BQ209" s="160"/>
      <c r="BR209" s="160"/>
      <c r="BS209" s="160"/>
      <c r="BT209" s="160"/>
      <c r="BU209" s="160"/>
      <c r="BV209" s="160"/>
      <c r="BW209" s="160"/>
      <c r="BX209" s="160"/>
      <c r="BY209" s="160">
        <v>100</v>
      </c>
      <c r="BZ209" s="160">
        <v>100</v>
      </c>
      <c r="CA209" s="160"/>
      <c r="CB209" s="160"/>
      <c r="CC209" s="160">
        <v>100</v>
      </c>
      <c r="CD209" s="160"/>
      <c r="CE209" s="160"/>
      <c r="CF209" s="160"/>
      <c r="CG209" s="160"/>
      <c r="CH209" s="160"/>
      <c r="CI209" s="160"/>
      <c r="CJ209" s="160"/>
      <c r="CK209" s="160"/>
    </row>
    <row r="210" spans="1:89" s="125" customFormat="1" ht="12">
      <c r="A210" s="464"/>
      <c r="B210" s="158" t="s">
        <v>594</v>
      </c>
      <c r="C210" s="159"/>
      <c r="D210" s="164"/>
      <c r="E210" s="164"/>
      <c r="F210" s="164"/>
      <c r="G210" s="164"/>
      <c r="H210" s="164"/>
      <c r="I210" s="164"/>
      <c r="J210" s="164"/>
      <c r="K210" s="164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>
        <v>0</v>
      </c>
      <c r="Z210" s="160">
        <v>0</v>
      </c>
      <c r="AA210" s="160"/>
      <c r="AB210" s="160"/>
      <c r="AC210" s="160">
        <v>0</v>
      </c>
      <c r="AD210" s="160"/>
      <c r="AE210" s="160"/>
      <c r="AF210" s="160"/>
      <c r="AG210" s="160"/>
      <c r="AH210" s="160"/>
      <c r="AI210" s="160"/>
      <c r="AJ210" s="160"/>
      <c r="AK210" s="160"/>
      <c r="AL210" s="160">
        <v>0</v>
      </c>
      <c r="AM210" s="160">
        <v>0</v>
      </c>
      <c r="AN210" s="160"/>
      <c r="AO210" s="160"/>
      <c r="AP210" s="160">
        <v>0</v>
      </c>
      <c r="AQ210" s="160"/>
      <c r="AR210" s="160"/>
      <c r="AS210" s="160"/>
      <c r="AT210" s="160"/>
      <c r="AU210" s="199"/>
      <c r="AV210" s="199"/>
      <c r="AW210" s="199"/>
      <c r="AX210" s="199"/>
      <c r="AY210" s="160">
        <v>0</v>
      </c>
      <c r="AZ210" s="160">
        <v>0</v>
      </c>
      <c r="BA210" s="199"/>
      <c r="BB210" s="199"/>
      <c r="BC210" s="160">
        <v>0</v>
      </c>
      <c r="BD210" s="199"/>
      <c r="BE210" s="199"/>
      <c r="BF210" s="199"/>
      <c r="BG210" s="199"/>
      <c r="BH210" s="199"/>
      <c r="BI210" s="199"/>
      <c r="BJ210" s="199"/>
      <c r="BK210" s="199"/>
      <c r="BL210" s="160">
        <v>0</v>
      </c>
      <c r="BM210" s="160">
        <v>0</v>
      </c>
      <c r="BN210" s="194"/>
      <c r="BO210" s="194"/>
      <c r="BP210" s="160">
        <v>0</v>
      </c>
      <c r="BQ210" s="160"/>
      <c r="BR210" s="160"/>
      <c r="BS210" s="160"/>
      <c r="BT210" s="160"/>
      <c r="BU210" s="160"/>
      <c r="BV210" s="160"/>
      <c r="BW210" s="160"/>
      <c r="BX210" s="160"/>
      <c r="BY210" s="160">
        <v>0</v>
      </c>
      <c r="BZ210" s="160">
        <v>0</v>
      </c>
      <c r="CA210" s="160"/>
      <c r="CB210" s="160"/>
      <c r="CC210" s="160">
        <v>0</v>
      </c>
      <c r="CD210" s="160"/>
      <c r="CE210" s="160"/>
      <c r="CF210" s="160"/>
      <c r="CG210" s="160"/>
      <c r="CH210" s="160"/>
      <c r="CI210" s="160"/>
      <c r="CJ210" s="160"/>
      <c r="CK210" s="160"/>
    </row>
    <row r="211" spans="1:89" s="125" customFormat="1" ht="12">
      <c r="A211" s="464"/>
      <c r="B211" s="158" t="s">
        <v>595</v>
      </c>
      <c r="C211" s="159" t="s">
        <v>531</v>
      </c>
      <c r="D211" s="164">
        <v>15</v>
      </c>
      <c r="E211" s="164">
        <v>315</v>
      </c>
      <c r="F211" s="164">
        <v>21</v>
      </c>
      <c r="G211" s="164">
        <v>4</v>
      </c>
      <c r="H211" s="164">
        <v>4</v>
      </c>
      <c r="I211" s="164">
        <v>4</v>
      </c>
      <c r="J211" s="164">
        <v>4</v>
      </c>
      <c r="K211" s="164">
        <v>5</v>
      </c>
      <c r="L211" s="160">
        <v>315</v>
      </c>
      <c r="M211" s="160">
        <v>315</v>
      </c>
      <c r="N211" s="160"/>
      <c r="O211" s="160"/>
      <c r="P211" s="160">
        <v>315</v>
      </c>
      <c r="Q211" s="160"/>
      <c r="R211" s="160"/>
      <c r="S211" s="160"/>
      <c r="T211" s="160"/>
      <c r="U211" s="160"/>
      <c r="V211" s="160"/>
      <c r="W211" s="160"/>
      <c r="X211" s="160"/>
      <c r="Y211" s="160">
        <v>63</v>
      </c>
      <c r="Z211" s="160">
        <v>63</v>
      </c>
      <c r="AA211" s="160"/>
      <c r="AB211" s="160"/>
      <c r="AC211" s="160">
        <v>63</v>
      </c>
      <c r="AD211" s="160"/>
      <c r="AE211" s="160"/>
      <c r="AF211" s="160"/>
      <c r="AG211" s="160"/>
      <c r="AH211" s="160"/>
      <c r="AI211" s="160"/>
      <c r="AJ211" s="160"/>
      <c r="AK211" s="160"/>
      <c r="AL211" s="160">
        <v>63</v>
      </c>
      <c r="AM211" s="160">
        <v>63</v>
      </c>
      <c r="AN211" s="160"/>
      <c r="AO211" s="160"/>
      <c r="AP211" s="160">
        <v>63</v>
      </c>
      <c r="AQ211" s="160"/>
      <c r="AR211" s="160"/>
      <c r="AS211" s="160"/>
      <c r="AT211" s="160"/>
      <c r="AU211" s="199"/>
      <c r="AV211" s="199"/>
      <c r="AW211" s="199"/>
      <c r="AX211" s="199"/>
      <c r="AY211" s="160">
        <v>63</v>
      </c>
      <c r="AZ211" s="160">
        <v>63</v>
      </c>
      <c r="BA211" s="199"/>
      <c r="BB211" s="199"/>
      <c r="BC211" s="160">
        <v>63</v>
      </c>
      <c r="BD211" s="199"/>
      <c r="BE211" s="199"/>
      <c r="BF211" s="199"/>
      <c r="BG211" s="199"/>
      <c r="BH211" s="199"/>
      <c r="BI211" s="199"/>
      <c r="BJ211" s="199"/>
      <c r="BK211" s="199"/>
      <c r="BL211" s="160">
        <v>63</v>
      </c>
      <c r="BM211" s="160">
        <v>63</v>
      </c>
      <c r="BN211" s="194"/>
      <c r="BO211" s="194"/>
      <c r="BP211" s="160">
        <v>63</v>
      </c>
      <c r="BQ211" s="160"/>
      <c r="BR211" s="160"/>
      <c r="BS211" s="160"/>
      <c r="BT211" s="160"/>
      <c r="BU211" s="160"/>
      <c r="BV211" s="160"/>
      <c r="BW211" s="160"/>
      <c r="BX211" s="160"/>
      <c r="BY211" s="160">
        <v>63</v>
      </c>
      <c r="BZ211" s="160">
        <v>63</v>
      </c>
      <c r="CA211" s="160"/>
      <c r="CB211" s="160"/>
      <c r="CC211" s="160">
        <v>63</v>
      </c>
      <c r="CD211" s="160"/>
      <c r="CE211" s="160"/>
      <c r="CF211" s="160"/>
      <c r="CG211" s="160"/>
      <c r="CH211" s="160"/>
      <c r="CI211" s="160"/>
      <c r="CJ211" s="160"/>
      <c r="CK211" s="160"/>
    </row>
    <row r="212" spans="1:89" s="125" customFormat="1" ht="12">
      <c r="A212" s="464"/>
      <c r="B212" s="158" t="s">
        <v>596</v>
      </c>
      <c r="C212" s="159" t="s">
        <v>531</v>
      </c>
      <c r="D212" s="164">
        <v>42</v>
      </c>
      <c r="E212" s="164">
        <v>588</v>
      </c>
      <c r="F212" s="164">
        <v>14</v>
      </c>
      <c r="G212" s="164">
        <v>3</v>
      </c>
      <c r="H212" s="164">
        <v>3</v>
      </c>
      <c r="I212" s="164">
        <v>3</v>
      </c>
      <c r="J212" s="164">
        <v>3</v>
      </c>
      <c r="K212" s="164">
        <v>2</v>
      </c>
      <c r="L212" s="160">
        <v>588</v>
      </c>
      <c r="M212" s="160">
        <v>588</v>
      </c>
      <c r="N212" s="160"/>
      <c r="O212" s="160"/>
      <c r="P212" s="160">
        <v>588</v>
      </c>
      <c r="Q212" s="160"/>
      <c r="R212" s="160"/>
      <c r="S212" s="160"/>
      <c r="T212" s="160"/>
      <c r="U212" s="160"/>
      <c r="V212" s="160"/>
      <c r="W212" s="160"/>
      <c r="X212" s="160"/>
      <c r="Y212" s="160">
        <v>117.6</v>
      </c>
      <c r="Z212" s="160">
        <v>117.6</v>
      </c>
      <c r="AA212" s="160"/>
      <c r="AB212" s="160"/>
      <c r="AC212" s="160">
        <v>117.6</v>
      </c>
      <c r="AD212" s="160"/>
      <c r="AE212" s="160"/>
      <c r="AF212" s="160"/>
      <c r="AG212" s="160"/>
      <c r="AH212" s="160"/>
      <c r="AI212" s="160"/>
      <c r="AJ212" s="160"/>
      <c r="AK212" s="160"/>
      <c r="AL212" s="160">
        <v>117.6</v>
      </c>
      <c r="AM212" s="160">
        <v>117.6</v>
      </c>
      <c r="AN212" s="160"/>
      <c r="AO212" s="160"/>
      <c r="AP212" s="160">
        <v>117.6</v>
      </c>
      <c r="AQ212" s="160"/>
      <c r="AR212" s="160"/>
      <c r="AS212" s="160"/>
      <c r="AT212" s="160"/>
      <c r="AU212" s="199"/>
      <c r="AV212" s="199"/>
      <c r="AW212" s="199"/>
      <c r="AX212" s="199"/>
      <c r="AY212" s="160">
        <v>117.6</v>
      </c>
      <c r="AZ212" s="160">
        <v>117.6</v>
      </c>
      <c r="BA212" s="199"/>
      <c r="BB212" s="199"/>
      <c r="BC212" s="160">
        <v>117.6</v>
      </c>
      <c r="BD212" s="199"/>
      <c r="BE212" s="199"/>
      <c r="BF212" s="199"/>
      <c r="BG212" s="199"/>
      <c r="BH212" s="199"/>
      <c r="BI212" s="199"/>
      <c r="BJ212" s="199"/>
      <c r="BK212" s="199"/>
      <c r="BL212" s="160">
        <v>117.6</v>
      </c>
      <c r="BM212" s="160">
        <v>117.6</v>
      </c>
      <c r="BN212" s="194"/>
      <c r="BO212" s="194"/>
      <c r="BP212" s="160">
        <v>117.6</v>
      </c>
      <c r="BQ212" s="160"/>
      <c r="BR212" s="160"/>
      <c r="BS212" s="160"/>
      <c r="BT212" s="160"/>
      <c r="BU212" s="160"/>
      <c r="BV212" s="160"/>
      <c r="BW212" s="160"/>
      <c r="BX212" s="160"/>
      <c r="BY212" s="160">
        <v>117.6</v>
      </c>
      <c r="BZ212" s="160">
        <v>117.6</v>
      </c>
      <c r="CA212" s="160"/>
      <c r="CB212" s="160"/>
      <c r="CC212" s="160">
        <v>117.6</v>
      </c>
      <c r="CD212" s="160"/>
      <c r="CE212" s="160"/>
      <c r="CF212" s="160"/>
      <c r="CG212" s="160"/>
      <c r="CH212" s="160"/>
      <c r="CI212" s="160"/>
      <c r="CJ212" s="160"/>
      <c r="CK212" s="160"/>
    </row>
    <row r="213" spans="1:89" s="125" customFormat="1" ht="12">
      <c r="A213" s="464"/>
      <c r="B213" s="158" t="s">
        <v>597</v>
      </c>
      <c r="C213" s="159" t="s">
        <v>531</v>
      </c>
      <c r="D213" s="160">
        <v>0.2</v>
      </c>
      <c r="E213" s="164">
        <v>26.8</v>
      </c>
      <c r="F213" s="164">
        <v>134</v>
      </c>
      <c r="G213" s="164">
        <v>26</v>
      </c>
      <c r="H213" s="164">
        <v>26</v>
      </c>
      <c r="I213" s="164">
        <v>26</v>
      </c>
      <c r="J213" s="164">
        <v>26</v>
      </c>
      <c r="K213" s="164">
        <v>30</v>
      </c>
      <c r="L213" s="160">
        <v>26.8</v>
      </c>
      <c r="M213" s="160">
        <v>26.8</v>
      </c>
      <c r="N213" s="160"/>
      <c r="O213" s="160"/>
      <c r="P213" s="160">
        <v>26.8</v>
      </c>
      <c r="Q213" s="160"/>
      <c r="R213" s="160"/>
      <c r="S213" s="160"/>
      <c r="T213" s="160"/>
      <c r="U213" s="160"/>
      <c r="V213" s="160"/>
      <c r="W213" s="160"/>
      <c r="X213" s="160"/>
      <c r="Y213" s="160">
        <v>5.36</v>
      </c>
      <c r="Z213" s="160">
        <v>5.36</v>
      </c>
      <c r="AA213" s="160"/>
      <c r="AB213" s="160"/>
      <c r="AC213" s="160">
        <v>5.36</v>
      </c>
      <c r="AD213" s="160"/>
      <c r="AE213" s="160"/>
      <c r="AF213" s="160"/>
      <c r="AG213" s="160"/>
      <c r="AH213" s="160"/>
      <c r="AI213" s="160"/>
      <c r="AJ213" s="160"/>
      <c r="AK213" s="160"/>
      <c r="AL213" s="160">
        <v>5.36</v>
      </c>
      <c r="AM213" s="160">
        <v>5.36</v>
      </c>
      <c r="AN213" s="160"/>
      <c r="AO213" s="160"/>
      <c r="AP213" s="160">
        <v>5.36</v>
      </c>
      <c r="AQ213" s="160"/>
      <c r="AR213" s="160"/>
      <c r="AS213" s="160"/>
      <c r="AT213" s="160"/>
      <c r="AU213" s="199"/>
      <c r="AV213" s="199"/>
      <c r="AW213" s="199"/>
      <c r="AX213" s="199"/>
      <c r="AY213" s="160">
        <v>5.36</v>
      </c>
      <c r="AZ213" s="160">
        <v>5.36</v>
      </c>
      <c r="BA213" s="199"/>
      <c r="BB213" s="199"/>
      <c r="BC213" s="160">
        <v>5.36</v>
      </c>
      <c r="BD213" s="199"/>
      <c r="BE213" s="199"/>
      <c r="BF213" s="199"/>
      <c r="BG213" s="199"/>
      <c r="BH213" s="199"/>
      <c r="BI213" s="199"/>
      <c r="BJ213" s="199"/>
      <c r="BK213" s="199"/>
      <c r="BL213" s="160">
        <v>5.36</v>
      </c>
      <c r="BM213" s="160">
        <v>5.36</v>
      </c>
      <c r="BN213" s="194"/>
      <c r="BO213" s="194"/>
      <c r="BP213" s="160">
        <v>5.36</v>
      </c>
      <c r="BQ213" s="160"/>
      <c r="BR213" s="160"/>
      <c r="BS213" s="160"/>
      <c r="BT213" s="160"/>
      <c r="BU213" s="160"/>
      <c r="BV213" s="160"/>
      <c r="BW213" s="160"/>
      <c r="BX213" s="160"/>
      <c r="BY213" s="160">
        <v>5.36</v>
      </c>
      <c r="BZ213" s="160">
        <v>5.36</v>
      </c>
      <c r="CA213" s="160"/>
      <c r="CB213" s="160"/>
      <c r="CC213" s="160">
        <v>5.36</v>
      </c>
      <c r="CD213" s="160"/>
      <c r="CE213" s="160"/>
      <c r="CF213" s="160"/>
      <c r="CG213" s="160"/>
      <c r="CH213" s="160"/>
      <c r="CI213" s="160"/>
      <c r="CJ213" s="160"/>
      <c r="CK213" s="160"/>
    </row>
    <row r="214" spans="1:89" s="125" customFormat="1" ht="12">
      <c r="A214" s="464"/>
      <c r="B214" s="158" t="s">
        <v>598</v>
      </c>
      <c r="C214" s="159" t="s">
        <v>531</v>
      </c>
      <c r="D214" s="160">
        <v>0.2</v>
      </c>
      <c r="E214" s="164">
        <v>3.4</v>
      </c>
      <c r="F214" s="164">
        <v>17</v>
      </c>
      <c r="G214" s="164">
        <v>5</v>
      </c>
      <c r="H214" s="164">
        <v>3</v>
      </c>
      <c r="I214" s="164">
        <v>3</v>
      </c>
      <c r="J214" s="164">
        <v>3</v>
      </c>
      <c r="K214" s="164">
        <v>3</v>
      </c>
      <c r="L214" s="160">
        <v>3.4</v>
      </c>
      <c r="M214" s="160">
        <v>3.4</v>
      </c>
      <c r="N214" s="160"/>
      <c r="O214" s="160"/>
      <c r="P214" s="160">
        <v>3.4</v>
      </c>
      <c r="Q214" s="160"/>
      <c r="R214" s="160"/>
      <c r="S214" s="160"/>
      <c r="T214" s="160"/>
      <c r="U214" s="160"/>
      <c r="V214" s="160"/>
      <c r="W214" s="160"/>
      <c r="X214" s="160"/>
      <c r="Y214" s="160">
        <v>0.68</v>
      </c>
      <c r="Z214" s="160">
        <v>0.68</v>
      </c>
      <c r="AA214" s="160"/>
      <c r="AB214" s="160"/>
      <c r="AC214" s="160">
        <v>0.68</v>
      </c>
      <c r="AD214" s="160"/>
      <c r="AE214" s="160"/>
      <c r="AF214" s="160"/>
      <c r="AG214" s="160"/>
      <c r="AH214" s="160"/>
      <c r="AI214" s="160"/>
      <c r="AJ214" s="160"/>
      <c r="AK214" s="160"/>
      <c r="AL214" s="160">
        <v>0.68</v>
      </c>
      <c r="AM214" s="160">
        <v>0.68</v>
      </c>
      <c r="AN214" s="160"/>
      <c r="AO214" s="160"/>
      <c r="AP214" s="160">
        <v>0.68</v>
      </c>
      <c r="AQ214" s="160"/>
      <c r="AR214" s="160"/>
      <c r="AS214" s="160"/>
      <c r="AT214" s="160"/>
      <c r="AU214" s="199"/>
      <c r="AV214" s="199"/>
      <c r="AW214" s="199"/>
      <c r="AX214" s="199"/>
      <c r="AY214" s="160">
        <v>0.68</v>
      </c>
      <c r="AZ214" s="160">
        <v>0.68</v>
      </c>
      <c r="BA214" s="199"/>
      <c r="BB214" s="199"/>
      <c r="BC214" s="160">
        <v>0.68</v>
      </c>
      <c r="BD214" s="199"/>
      <c r="BE214" s="199"/>
      <c r="BF214" s="199"/>
      <c r="BG214" s="199"/>
      <c r="BH214" s="199"/>
      <c r="BI214" s="199"/>
      <c r="BJ214" s="199"/>
      <c r="BK214" s="199"/>
      <c r="BL214" s="160">
        <v>0.68</v>
      </c>
      <c r="BM214" s="160">
        <v>0.68</v>
      </c>
      <c r="BN214" s="194"/>
      <c r="BO214" s="194"/>
      <c r="BP214" s="160">
        <v>0.68</v>
      </c>
      <c r="BQ214" s="160"/>
      <c r="BR214" s="160"/>
      <c r="BS214" s="160"/>
      <c r="BT214" s="160"/>
      <c r="BU214" s="160"/>
      <c r="BV214" s="160"/>
      <c r="BW214" s="160"/>
      <c r="BX214" s="160"/>
      <c r="BY214" s="160">
        <v>0.68</v>
      </c>
      <c r="BZ214" s="160">
        <v>0.68</v>
      </c>
      <c r="CA214" s="160"/>
      <c r="CB214" s="160"/>
      <c r="CC214" s="160">
        <v>0.68</v>
      </c>
      <c r="CD214" s="160"/>
      <c r="CE214" s="160"/>
      <c r="CF214" s="160"/>
      <c r="CG214" s="160"/>
      <c r="CH214" s="160"/>
      <c r="CI214" s="160"/>
      <c r="CJ214" s="160"/>
      <c r="CK214" s="160"/>
    </row>
    <row r="215" spans="1:89" s="125" customFormat="1" ht="12">
      <c r="A215" s="464"/>
      <c r="B215" s="158" t="s">
        <v>599</v>
      </c>
      <c r="C215" s="159" t="s">
        <v>531</v>
      </c>
      <c r="D215" s="164">
        <v>0.035</v>
      </c>
      <c r="E215" s="164">
        <v>175</v>
      </c>
      <c r="F215" s="164">
        <v>5000</v>
      </c>
      <c r="G215" s="164">
        <v>1000</v>
      </c>
      <c r="H215" s="164">
        <v>1000</v>
      </c>
      <c r="I215" s="164">
        <v>1000</v>
      </c>
      <c r="J215" s="164">
        <v>1000</v>
      </c>
      <c r="K215" s="164">
        <v>1000</v>
      </c>
      <c r="L215" s="160">
        <v>175</v>
      </c>
      <c r="M215" s="160">
        <v>175</v>
      </c>
      <c r="N215" s="160"/>
      <c r="O215" s="160"/>
      <c r="P215" s="160">
        <v>175</v>
      </c>
      <c r="Q215" s="160"/>
      <c r="R215" s="160"/>
      <c r="S215" s="160"/>
      <c r="T215" s="160"/>
      <c r="U215" s="160"/>
      <c r="V215" s="160"/>
      <c r="W215" s="160"/>
      <c r="X215" s="160"/>
      <c r="Y215" s="160">
        <v>35</v>
      </c>
      <c r="Z215" s="160">
        <v>35</v>
      </c>
      <c r="AA215" s="160"/>
      <c r="AB215" s="160"/>
      <c r="AC215" s="160">
        <v>35</v>
      </c>
      <c r="AD215" s="160"/>
      <c r="AE215" s="160"/>
      <c r="AF215" s="160"/>
      <c r="AG215" s="160"/>
      <c r="AH215" s="160"/>
      <c r="AI215" s="160"/>
      <c r="AJ215" s="160"/>
      <c r="AK215" s="160"/>
      <c r="AL215" s="160">
        <v>35</v>
      </c>
      <c r="AM215" s="160">
        <v>35</v>
      </c>
      <c r="AN215" s="160"/>
      <c r="AO215" s="160"/>
      <c r="AP215" s="160">
        <v>35</v>
      </c>
      <c r="AQ215" s="160"/>
      <c r="AR215" s="160"/>
      <c r="AS215" s="160"/>
      <c r="AT215" s="160"/>
      <c r="AU215" s="199"/>
      <c r="AV215" s="199"/>
      <c r="AW215" s="199"/>
      <c r="AX215" s="199"/>
      <c r="AY215" s="160">
        <v>35</v>
      </c>
      <c r="AZ215" s="160">
        <v>35</v>
      </c>
      <c r="BA215" s="199"/>
      <c r="BB215" s="199"/>
      <c r="BC215" s="160">
        <v>35</v>
      </c>
      <c r="BD215" s="199"/>
      <c r="BE215" s="199"/>
      <c r="BF215" s="199"/>
      <c r="BG215" s="199"/>
      <c r="BH215" s="199"/>
      <c r="BI215" s="199"/>
      <c r="BJ215" s="199"/>
      <c r="BK215" s="199"/>
      <c r="BL215" s="160">
        <v>35</v>
      </c>
      <c r="BM215" s="160">
        <v>35</v>
      </c>
      <c r="BN215" s="194"/>
      <c r="BO215" s="194"/>
      <c r="BP215" s="160">
        <v>35</v>
      </c>
      <c r="BQ215" s="160"/>
      <c r="BR215" s="160"/>
      <c r="BS215" s="160"/>
      <c r="BT215" s="160"/>
      <c r="BU215" s="160"/>
      <c r="BV215" s="160"/>
      <c r="BW215" s="160"/>
      <c r="BX215" s="160"/>
      <c r="BY215" s="160">
        <v>35</v>
      </c>
      <c r="BZ215" s="160">
        <v>35</v>
      </c>
      <c r="CA215" s="160"/>
      <c r="CB215" s="160"/>
      <c r="CC215" s="160">
        <v>35</v>
      </c>
      <c r="CD215" s="160"/>
      <c r="CE215" s="160"/>
      <c r="CF215" s="160"/>
      <c r="CG215" s="160"/>
      <c r="CH215" s="160"/>
      <c r="CI215" s="160"/>
      <c r="CJ215" s="160"/>
      <c r="CK215" s="160"/>
    </row>
    <row r="216" spans="1:89" s="125" customFormat="1" ht="12">
      <c r="A216" s="464"/>
      <c r="B216" s="158" t="s">
        <v>600</v>
      </c>
      <c r="C216" s="159" t="s">
        <v>531</v>
      </c>
      <c r="D216" s="164">
        <v>200</v>
      </c>
      <c r="E216" s="164">
        <v>200</v>
      </c>
      <c r="F216" s="164">
        <v>1</v>
      </c>
      <c r="G216" s="164">
        <v>1</v>
      </c>
      <c r="H216" s="164"/>
      <c r="I216" s="164"/>
      <c r="J216" s="164"/>
      <c r="K216" s="164"/>
      <c r="L216" s="160">
        <v>200</v>
      </c>
      <c r="M216" s="160">
        <v>200</v>
      </c>
      <c r="N216" s="160"/>
      <c r="O216" s="160"/>
      <c r="P216" s="160">
        <v>200</v>
      </c>
      <c r="Q216" s="160"/>
      <c r="R216" s="160"/>
      <c r="S216" s="160"/>
      <c r="T216" s="160"/>
      <c r="U216" s="160"/>
      <c r="V216" s="160"/>
      <c r="W216" s="160"/>
      <c r="X216" s="160"/>
      <c r="Y216" s="160">
        <v>40</v>
      </c>
      <c r="Z216" s="160">
        <v>40</v>
      </c>
      <c r="AA216" s="160"/>
      <c r="AB216" s="160"/>
      <c r="AC216" s="160">
        <v>40</v>
      </c>
      <c r="AD216" s="160"/>
      <c r="AE216" s="160"/>
      <c r="AF216" s="160"/>
      <c r="AG216" s="160"/>
      <c r="AH216" s="160"/>
      <c r="AI216" s="160"/>
      <c r="AJ216" s="160"/>
      <c r="AK216" s="160"/>
      <c r="AL216" s="160">
        <v>40</v>
      </c>
      <c r="AM216" s="160">
        <v>40</v>
      </c>
      <c r="AN216" s="160"/>
      <c r="AO216" s="160"/>
      <c r="AP216" s="160">
        <v>40</v>
      </c>
      <c r="AQ216" s="160"/>
      <c r="AR216" s="160"/>
      <c r="AS216" s="160"/>
      <c r="AT216" s="160"/>
      <c r="AU216" s="199"/>
      <c r="AV216" s="199"/>
      <c r="AW216" s="199"/>
      <c r="AX216" s="199"/>
      <c r="AY216" s="160">
        <v>40</v>
      </c>
      <c r="AZ216" s="160">
        <v>40</v>
      </c>
      <c r="BA216" s="199"/>
      <c r="BB216" s="199"/>
      <c r="BC216" s="160">
        <v>40</v>
      </c>
      <c r="BD216" s="199"/>
      <c r="BE216" s="199"/>
      <c r="BF216" s="199"/>
      <c r="BG216" s="199"/>
      <c r="BH216" s="199"/>
      <c r="BI216" s="199"/>
      <c r="BJ216" s="199"/>
      <c r="BK216" s="199"/>
      <c r="BL216" s="160">
        <v>40</v>
      </c>
      <c r="BM216" s="160">
        <v>40</v>
      </c>
      <c r="BN216" s="194"/>
      <c r="BO216" s="194"/>
      <c r="BP216" s="160">
        <v>40</v>
      </c>
      <c r="BQ216" s="160"/>
      <c r="BR216" s="160"/>
      <c r="BS216" s="160"/>
      <c r="BT216" s="160"/>
      <c r="BU216" s="160"/>
      <c r="BV216" s="160"/>
      <c r="BW216" s="160"/>
      <c r="BX216" s="160"/>
      <c r="BY216" s="160">
        <v>40</v>
      </c>
      <c r="BZ216" s="160">
        <v>40</v>
      </c>
      <c r="CA216" s="160"/>
      <c r="CB216" s="160"/>
      <c r="CC216" s="160">
        <v>40</v>
      </c>
      <c r="CD216" s="160"/>
      <c r="CE216" s="160"/>
      <c r="CF216" s="160"/>
      <c r="CG216" s="160"/>
      <c r="CH216" s="160"/>
      <c r="CI216" s="160"/>
      <c r="CJ216" s="160"/>
      <c r="CK216" s="160"/>
    </row>
    <row r="217" spans="1:89" s="125" customFormat="1" ht="12">
      <c r="A217" s="464"/>
      <c r="B217" s="158" t="s">
        <v>601</v>
      </c>
      <c r="C217" s="159" t="s">
        <v>531</v>
      </c>
      <c r="D217" s="164">
        <v>15</v>
      </c>
      <c r="E217" s="164">
        <v>315</v>
      </c>
      <c r="F217" s="164">
        <v>21</v>
      </c>
      <c r="G217" s="164">
        <v>4</v>
      </c>
      <c r="H217" s="164">
        <v>4</v>
      </c>
      <c r="I217" s="164">
        <v>4</v>
      </c>
      <c r="J217" s="164">
        <v>4</v>
      </c>
      <c r="K217" s="164">
        <v>5</v>
      </c>
      <c r="L217" s="160">
        <v>315</v>
      </c>
      <c r="M217" s="160">
        <v>315</v>
      </c>
      <c r="N217" s="160"/>
      <c r="O217" s="160"/>
      <c r="P217" s="160">
        <v>315</v>
      </c>
      <c r="Q217" s="160"/>
      <c r="R217" s="160"/>
      <c r="S217" s="160"/>
      <c r="T217" s="160"/>
      <c r="U217" s="160"/>
      <c r="V217" s="160"/>
      <c r="W217" s="160"/>
      <c r="X217" s="160"/>
      <c r="Y217" s="160">
        <v>63</v>
      </c>
      <c r="Z217" s="160">
        <v>63</v>
      </c>
      <c r="AA217" s="160"/>
      <c r="AB217" s="160"/>
      <c r="AC217" s="160">
        <v>63</v>
      </c>
      <c r="AD217" s="160"/>
      <c r="AE217" s="160"/>
      <c r="AF217" s="160"/>
      <c r="AG217" s="160"/>
      <c r="AH217" s="160"/>
      <c r="AI217" s="160"/>
      <c r="AJ217" s="160"/>
      <c r="AK217" s="160"/>
      <c r="AL217" s="160">
        <v>63</v>
      </c>
      <c r="AM217" s="160">
        <v>63</v>
      </c>
      <c r="AN217" s="160"/>
      <c r="AO217" s="160"/>
      <c r="AP217" s="160">
        <v>63</v>
      </c>
      <c r="AQ217" s="160"/>
      <c r="AR217" s="160"/>
      <c r="AS217" s="160"/>
      <c r="AT217" s="160"/>
      <c r="AU217" s="199"/>
      <c r="AV217" s="199"/>
      <c r="AW217" s="199"/>
      <c r="AX217" s="199"/>
      <c r="AY217" s="160">
        <v>63</v>
      </c>
      <c r="AZ217" s="160">
        <v>63</v>
      </c>
      <c r="BA217" s="199"/>
      <c r="BB217" s="199"/>
      <c r="BC217" s="160">
        <v>63</v>
      </c>
      <c r="BD217" s="199"/>
      <c r="BE217" s="199"/>
      <c r="BF217" s="199"/>
      <c r="BG217" s="199"/>
      <c r="BH217" s="199"/>
      <c r="BI217" s="199"/>
      <c r="BJ217" s="199"/>
      <c r="BK217" s="199"/>
      <c r="BL217" s="160">
        <v>63</v>
      </c>
      <c r="BM217" s="160">
        <v>63</v>
      </c>
      <c r="BN217" s="194"/>
      <c r="BO217" s="194"/>
      <c r="BP217" s="160">
        <v>63</v>
      </c>
      <c r="BQ217" s="160"/>
      <c r="BR217" s="160"/>
      <c r="BS217" s="160"/>
      <c r="BT217" s="160"/>
      <c r="BU217" s="160"/>
      <c r="BV217" s="160"/>
      <c r="BW217" s="160"/>
      <c r="BX217" s="160"/>
      <c r="BY217" s="160">
        <v>63</v>
      </c>
      <c r="BZ217" s="160">
        <v>63</v>
      </c>
      <c r="CA217" s="160"/>
      <c r="CB217" s="160"/>
      <c r="CC217" s="160">
        <v>63</v>
      </c>
      <c r="CD217" s="160"/>
      <c r="CE217" s="160"/>
      <c r="CF217" s="160"/>
      <c r="CG217" s="160"/>
      <c r="CH217" s="160"/>
      <c r="CI217" s="160"/>
      <c r="CJ217" s="160"/>
      <c r="CK217" s="160"/>
    </row>
    <row r="218" spans="1:89" s="125" customFormat="1" ht="12">
      <c r="A218" s="464"/>
      <c r="B218" s="158" t="s">
        <v>602</v>
      </c>
      <c r="C218" s="159" t="s">
        <v>531</v>
      </c>
      <c r="D218" s="164">
        <v>3</v>
      </c>
      <c r="E218" s="164">
        <v>402</v>
      </c>
      <c r="F218" s="164">
        <v>134</v>
      </c>
      <c r="G218" s="164">
        <v>26</v>
      </c>
      <c r="H218" s="164">
        <v>26</v>
      </c>
      <c r="I218" s="164">
        <v>26</v>
      </c>
      <c r="J218" s="164">
        <v>26</v>
      </c>
      <c r="K218" s="164">
        <v>30</v>
      </c>
      <c r="L218" s="160">
        <v>402</v>
      </c>
      <c r="M218" s="160">
        <v>402</v>
      </c>
      <c r="N218" s="160"/>
      <c r="O218" s="160"/>
      <c r="P218" s="160">
        <v>402</v>
      </c>
      <c r="Q218" s="160"/>
      <c r="R218" s="160"/>
      <c r="S218" s="160"/>
      <c r="T218" s="160"/>
      <c r="U218" s="160"/>
      <c r="V218" s="160"/>
      <c r="W218" s="160"/>
      <c r="X218" s="160"/>
      <c r="Y218" s="160">
        <v>80.4</v>
      </c>
      <c r="Z218" s="160">
        <v>80.4</v>
      </c>
      <c r="AA218" s="160"/>
      <c r="AB218" s="160"/>
      <c r="AC218" s="160">
        <v>80.4</v>
      </c>
      <c r="AD218" s="160"/>
      <c r="AE218" s="160"/>
      <c r="AF218" s="160"/>
      <c r="AG218" s="160"/>
      <c r="AH218" s="160"/>
      <c r="AI218" s="160"/>
      <c r="AJ218" s="160"/>
      <c r="AK218" s="160"/>
      <c r="AL218" s="160">
        <v>80.4</v>
      </c>
      <c r="AM218" s="160">
        <v>80.4</v>
      </c>
      <c r="AN218" s="160"/>
      <c r="AO218" s="160"/>
      <c r="AP218" s="160">
        <v>80.4</v>
      </c>
      <c r="AQ218" s="160"/>
      <c r="AR218" s="160"/>
      <c r="AS218" s="160"/>
      <c r="AT218" s="160"/>
      <c r="AU218" s="199"/>
      <c r="AV218" s="199"/>
      <c r="AW218" s="199"/>
      <c r="AX218" s="199"/>
      <c r="AY218" s="160">
        <v>80.4</v>
      </c>
      <c r="AZ218" s="160">
        <v>80.4</v>
      </c>
      <c r="BA218" s="199"/>
      <c r="BB218" s="199"/>
      <c r="BC218" s="160">
        <v>80.4</v>
      </c>
      <c r="BD218" s="199"/>
      <c r="BE218" s="199"/>
      <c r="BF218" s="199"/>
      <c r="BG218" s="199"/>
      <c r="BH218" s="199"/>
      <c r="BI218" s="199"/>
      <c r="BJ218" s="199"/>
      <c r="BK218" s="199"/>
      <c r="BL218" s="160">
        <v>80.4</v>
      </c>
      <c r="BM218" s="160">
        <v>80.4</v>
      </c>
      <c r="BN218" s="194"/>
      <c r="BO218" s="194"/>
      <c r="BP218" s="160">
        <v>80.4</v>
      </c>
      <c r="BQ218" s="160"/>
      <c r="BR218" s="160"/>
      <c r="BS218" s="160"/>
      <c r="BT218" s="160"/>
      <c r="BU218" s="160"/>
      <c r="BV218" s="160"/>
      <c r="BW218" s="160"/>
      <c r="BX218" s="160"/>
      <c r="BY218" s="160">
        <v>80.4</v>
      </c>
      <c r="BZ218" s="160">
        <v>80.4</v>
      </c>
      <c r="CA218" s="160"/>
      <c r="CB218" s="160"/>
      <c r="CC218" s="160">
        <v>80.4</v>
      </c>
      <c r="CD218" s="160"/>
      <c r="CE218" s="160"/>
      <c r="CF218" s="160"/>
      <c r="CG218" s="160"/>
      <c r="CH218" s="160"/>
      <c r="CI218" s="160"/>
      <c r="CJ218" s="160"/>
      <c r="CK218" s="160"/>
    </row>
    <row r="219" spans="1:89" s="125" customFormat="1" ht="12">
      <c r="A219" s="464"/>
      <c r="B219" s="158" t="s">
        <v>603</v>
      </c>
      <c r="C219" s="159" t="s">
        <v>531</v>
      </c>
      <c r="D219" s="164">
        <v>3</v>
      </c>
      <c r="E219" s="164">
        <v>63</v>
      </c>
      <c r="F219" s="164">
        <v>21</v>
      </c>
      <c r="G219" s="164">
        <v>4</v>
      </c>
      <c r="H219" s="164">
        <v>4</v>
      </c>
      <c r="I219" s="164">
        <v>4</v>
      </c>
      <c r="J219" s="164">
        <v>4</v>
      </c>
      <c r="K219" s="164">
        <v>5</v>
      </c>
      <c r="L219" s="160">
        <v>63</v>
      </c>
      <c r="M219" s="160">
        <v>63</v>
      </c>
      <c r="N219" s="172"/>
      <c r="O219" s="172"/>
      <c r="P219" s="160">
        <v>63</v>
      </c>
      <c r="Q219" s="172"/>
      <c r="R219" s="172"/>
      <c r="S219" s="172"/>
      <c r="T219" s="172"/>
      <c r="U219" s="172"/>
      <c r="V219" s="172"/>
      <c r="W219" s="172"/>
      <c r="X219" s="172"/>
      <c r="Y219" s="172">
        <v>12.6</v>
      </c>
      <c r="Z219" s="172">
        <v>12.6</v>
      </c>
      <c r="AA219" s="172"/>
      <c r="AB219" s="172"/>
      <c r="AC219" s="172">
        <v>12.6</v>
      </c>
      <c r="AD219" s="172"/>
      <c r="AE219" s="172"/>
      <c r="AF219" s="172"/>
      <c r="AG219" s="172"/>
      <c r="AH219" s="172"/>
      <c r="AI219" s="172"/>
      <c r="AJ219" s="172"/>
      <c r="AK219" s="172"/>
      <c r="AL219" s="160">
        <v>12.6</v>
      </c>
      <c r="AM219" s="160">
        <v>12.6</v>
      </c>
      <c r="AN219" s="172"/>
      <c r="AO219" s="172"/>
      <c r="AP219" s="160">
        <v>12.6</v>
      </c>
      <c r="AQ219" s="172"/>
      <c r="AR219" s="172"/>
      <c r="AS219" s="172"/>
      <c r="AT219" s="172"/>
      <c r="AU219" s="150"/>
      <c r="AV219" s="150"/>
      <c r="AW219" s="150"/>
      <c r="AX219" s="150"/>
      <c r="AY219" s="160">
        <v>12.6</v>
      </c>
      <c r="AZ219" s="160">
        <v>12.6</v>
      </c>
      <c r="BA219" s="150"/>
      <c r="BB219" s="150"/>
      <c r="BC219" s="160">
        <v>12.6</v>
      </c>
      <c r="BD219" s="150"/>
      <c r="BE219" s="150"/>
      <c r="BF219" s="150"/>
      <c r="BG219" s="150"/>
      <c r="BH219" s="150"/>
      <c r="BI219" s="150"/>
      <c r="BJ219" s="150"/>
      <c r="BK219" s="150"/>
      <c r="BL219" s="160">
        <v>12.6</v>
      </c>
      <c r="BM219" s="160">
        <v>12.6</v>
      </c>
      <c r="BN219" s="202"/>
      <c r="BO219" s="202"/>
      <c r="BP219" s="160">
        <v>12.6</v>
      </c>
      <c r="BQ219" s="172"/>
      <c r="BR219" s="172"/>
      <c r="BS219" s="172"/>
      <c r="BT219" s="172"/>
      <c r="BU219" s="172"/>
      <c r="BV219" s="172"/>
      <c r="BW219" s="172"/>
      <c r="BX219" s="172"/>
      <c r="BY219" s="160">
        <v>12.6</v>
      </c>
      <c r="BZ219" s="160">
        <v>12.6</v>
      </c>
      <c r="CA219" s="172"/>
      <c r="CB219" s="172"/>
      <c r="CC219" s="160">
        <v>12.6</v>
      </c>
      <c r="CD219" s="172"/>
      <c r="CE219" s="172"/>
      <c r="CF219" s="172"/>
      <c r="CG219" s="172"/>
      <c r="CH219" s="172"/>
      <c r="CI219" s="172"/>
      <c r="CJ219" s="172"/>
      <c r="CK219" s="172"/>
    </row>
    <row r="220" spans="2:89" s="124" customFormat="1" ht="12">
      <c r="B220" s="152" t="s">
        <v>604</v>
      </c>
      <c r="C220" s="153"/>
      <c r="D220" s="169"/>
      <c r="E220" s="169">
        <f>SUM(E221:E224)</f>
        <v>18118</v>
      </c>
      <c r="F220" s="170"/>
      <c r="G220" s="170"/>
      <c r="H220" s="170"/>
      <c r="I220" s="170"/>
      <c r="J220" s="170"/>
      <c r="K220" s="170"/>
      <c r="L220" s="168">
        <f aca="true" t="shared" si="30" ref="L220:AQ220">SUM(L221:L224)</f>
        <v>14387</v>
      </c>
      <c r="M220" s="168">
        <f t="shared" si="30"/>
        <v>7487</v>
      </c>
      <c r="N220" s="168">
        <f t="shared" si="30"/>
        <v>7487</v>
      </c>
      <c r="O220" s="168">
        <f t="shared" si="30"/>
        <v>0</v>
      </c>
      <c r="P220" s="168">
        <f t="shared" si="30"/>
        <v>0</v>
      </c>
      <c r="Q220" s="168">
        <f t="shared" si="30"/>
        <v>6900</v>
      </c>
      <c r="R220" s="168">
        <f t="shared" si="30"/>
        <v>6900</v>
      </c>
      <c r="S220" s="168">
        <f t="shared" si="30"/>
        <v>0</v>
      </c>
      <c r="T220" s="168">
        <f t="shared" si="30"/>
        <v>0</v>
      </c>
      <c r="U220" s="168">
        <f t="shared" si="30"/>
        <v>3731</v>
      </c>
      <c r="V220" s="168">
        <f t="shared" si="30"/>
        <v>0</v>
      </c>
      <c r="W220" s="168">
        <f t="shared" si="30"/>
        <v>0</v>
      </c>
      <c r="X220" s="168">
        <f t="shared" si="30"/>
        <v>3731</v>
      </c>
      <c r="Y220" s="168">
        <f t="shared" si="30"/>
        <v>2917</v>
      </c>
      <c r="Z220" s="168">
        <f t="shared" si="30"/>
        <v>1537</v>
      </c>
      <c r="AA220" s="168">
        <f t="shared" si="30"/>
        <v>1537</v>
      </c>
      <c r="AB220" s="168">
        <f t="shared" si="30"/>
        <v>0</v>
      </c>
      <c r="AC220" s="168">
        <f t="shared" si="30"/>
        <v>0</v>
      </c>
      <c r="AD220" s="168">
        <f t="shared" si="30"/>
        <v>1380</v>
      </c>
      <c r="AE220" s="168">
        <f t="shared" si="30"/>
        <v>1380</v>
      </c>
      <c r="AF220" s="168">
        <f t="shared" si="30"/>
        <v>0</v>
      </c>
      <c r="AG220" s="168">
        <f t="shared" si="30"/>
        <v>0</v>
      </c>
      <c r="AH220" s="168">
        <f t="shared" si="30"/>
        <v>766</v>
      </c>
      <c r="AI220" s="168">
        <f t="shared" si="30"/>
        <v>0</v>
      </c>
      <c r="AJ220" s="168">
        <f t="shared" si="30"/>
        <v>0</v>
      </c>
      <c r="AK220" s="168">
        <f t="shared" si="30"/>
        <v>766</v>
      </c>
      <c r="AL220" s="168">
        <f t="shared" si="30"/>
        <v>3461</v>
      </c>
      <c r="AM220" s="168">
        <f t="shared" si="30"/>
        <v>2081</v>
      </c>
      <c r="AN220" s="168">
        <f t="shared" si="30"/>
        <v>2081</v>
      </c>
      <c r="AO220" s="168">
        <f t="shared" si="30"/>
        <v>0</v>
      </c>
      <c r="AP220" s="168">
        <f t="shared" si="30"/>
        <v>0</v>
      </c>
      <c r="AQ220" s="168">
        <f t="shared" si="30"/>
        <v>1380</v>
      </c>
      <c r="AR220" s="168">
        <f aca="true" t="shared" si="31" ref="AR220:BW220">SUM(AR221:AR224)</f>
        <v>1380</v>
      </c>
      <c r="AS220" s="168">
        <f t="shared" si="31"/>
        <v>0</v>
      </c>
      <c r="AT220" s="168">
        <f t="shared" si="31"/>
        <v>0</v>
      </c>
      <c r="AU220" s="168">
        <f t="shared" si="31"/>
        <v>1038</v>
      </c>
      <c r="AV220" s="168">
        <f t="shared" si="31"/>
        <v>0</v>
      </c>
      <c r="AW220" s="168">
        <f t="shared" si="31"/>
        <v>0</v>
      </c>
      <c r="AX220" s="168">
        <f t="shared" si="31"/>
        <v>1038</v>
      </c>
      <c r="AY220" s="168">
        <f t="shared" si="31"/>
        <v>3461</v>
      </c>
      <c r="AZ220" s="168">
        <f t="shared" si="31"/>
        <v>2081</v>
      </c>
      <c r="BA220" s="168">
        <f t="shared" si="31"/>
        <v>2081</v>
      </c>
      <c r="BB220" s="168">
        <f t="shared" si="31"/>
        <v>0</v>
      </c>
      <c r="BC220" s="168">
        <f t="shared" si="31"/>
        <v>0</v>
      </c>
      <c r="BD220" s="168">
        <f t="shared" si="31"/>
        <v>1380</v>
      </c>
      <c r="BE220" s="168">
        <f t="shared" si="31"/>
        <v>1380</v>
      </c>
      <c r="BF220" s="168">
        <f t="shared" si="31"/>
        <v>0</v>
      </c>
      <c r="BG220" s="168">
        <f t="shared" si="31"/>
        <v>0</v>
      </c>
      <c r="BH220" s="168">
        <f t="shared" si="31"/>
        <v>1038</v>
      </c>
      <c r="BI220" s="168">
        <f t="shared" si="31"/>
        <v>0</v>
      </c>
      <c r="BJ220" s="168">
        <f t="shared" si="31"/>
        <v>0</v>
      </c>
      <c r="BK220" s="168">
        <f t="shared" si="31"/>
        <v>1038</v>
      </c>
      <c r="BL220" s="168">
        <f t="shared" si="31"/>
        <v>3163</v>
      </c>
      <c r="BM220" s="168">
        <f t="shared" si="31"/>
        <v>1783</v>
      </c>
      <c r="BN220" s="168">
        <f t="shared" si="31"/>
        <v>1783</v>
      </c>
      <c r="BO220" s="168">
        <f t="shared" si="31"/>
        <v>0</v>
      </c>
      <c r="BP220" s="168">
        <f t="shared" si="31"/>
        <v>0</v>
      </c>
      <c r="BQ220" s="168">
        <f t="shared" si="31"/>
        <v>1380</v>
      </c>
      <c r="BR220" s="168">
        <f t="shared" si="31"/>
        <v>1380</v>
      </c>
      <c r="BS220" s="168">
        <f t="shared" si="31"/>
        <v>0</v>
      </c>
      <c r="BT220" s="168">
        <f t="shared" si="31"/>
        <v>0</v>
      </c>
      <c r="BU220" s="168">
        <f t="shared" si="31"/>
        <v>889</v>
      </c>
      <c r="BV220" s="168">
        <f t="shared" si="31"/>
        <v>0</v>
      </c>
      <c r="BW220" s="168">
        <f t="shared" si="31"/>
        <v>0</v>
      </c>
      <c r="BX220" s="168">
        <f aca="true" t="shared" si="32" ref="BX220:CK220">SUM(BX221:BX224)</f>
        <v>889</v>
      </c>
      <c r="BY220" s="168">
        <f t="shared" si="32"/>
        <v>1385</v>
      </c>
      <c r="BZ220" s="168">
        <f t="shared" si="32"/>
        <v>5</v>
      </c>
      <c r="CA220" s="168">
        <f t="shared" si="32"/>
        <v>5</v>
      </c>
      <c r="CB220" s="168">
        <f t="shared" si="32"/>
        <v>0</v>
      </c>
      <c r="CC220" s="168">
        <f t="shared" si="32"/>
        <v>0</v>
      </c>
      <c r="CD220" s="168">
        <f t="shared" si="32"/>
        <v>1380</v>
      </c>
      <c r="CE220" s="168">
        <f t="shared" si="32"/>
        <v>1380</v>
      </c>
      <c r="CF220" s="168">
        <f t="shared" si="32"/>
        <v>0</v>
      </c>
      <c r="CG220" s="168">
        <f t="shared" si="32"/>
        <v>0</v>
      </c>
      <c r="CH220" s="168">
        <f t="shared" si="32"/>
        <v>0</v>
      </c>
      <c r="CI220" s="168">
        <f t="shared" si="32"/>
        <v>0</v>
      </c>
      <c r="CJ220" s="168">
        <f t="shared" si="32"/>
        <v>0</v>
      </c>
      <c r="CK220" s="168">
        <f t="shared" si="32"/>
        <v>0</v>
      </c>
    </row>
    <row r="221" spans="1:89" s="132" customFormat="1" ht="12">
      <c r="A221" s="219" t="s">
        <v>605</v>
      </c>
      <c r="B221" s="220" t="s">
        <v>606</v>
      </c>
      <c r="C221" s="221" t="s">
        <v>111</v>
      </c>
      <c r="D221" s="173">
        <v>3</v>
      </c>
      <c r="E221" s="173">
        <f>D221*F221</f>
        <v>11193</v>
      </c>
      <c r="F221" s="173">
        <v>3731</v>
      </c>
      <c r="G221" s="173">
        <v>766</v>
      </c>
      <c r="H221" s="173">
        <v>1038</v>
      </c>
      <c r="I221" s="173">
        <v>1038</v>
      </c>
      <c r="J221" s="173">
        <v>889</v>
      </c>
      <c r="K221" s="173"/>
      <c r="L221" s="173">
        <f>F221*2</f>
        <v>7462</v>
      </c>
      <c r="M221" s="173">
        <v>7462</v>
      </c>
      <c r="N221" s="173">
        <v>7462</v>
      </c>
      <c r="O221" s="173"/>
      <c r="P221" s="173"/>
      <c r="Q221" s="173"/>
      <c r="R221" s="173"/>
      <c r="S221" s="173"/>
      <c r="T221" s="173"/>
      <c r="U221" s="173">
        <v>3731</v>
      </c>
      <c r="V221" s="173"/>
      <c r="W221" s="173"/>
      <c r="X221" s="173">
        <v>3731</v>
      </c>
      <c r="Y221" s="173">
        <f>G221*2</f>
        <v>1532</v>
      </c>
      <c r="Z221" s="173">
        <f>Y221</f>
        <v>1532</v>
      </c>
      <c r="AA221" s="173">
        <f>Y221</f>
        <v>1532</v>
      </c>
      <c r="AB221" s="173"/>
      <c r="AC221" s="173"/>
      <c r="AD221" s="237"/>
      <c r="AE221" s="237"/>
      <c r="AF221" s="237"/>
      <c r="AG221" s="237"/>
      <c r="AH221" s="173">
        <v>766</v>
      </c>
      <c r="AI221" s="173"/>
      <c r="AJ221" s="173"/>
      <c r="AK221" s="173">
        <v>766</v>
      </c>
      <c r="AL221" s="164">
        <v>2076</v>
      </c>
      <c r="AM221" s="173">
        <v>2076</v>
      </c>
      <c r="AN221" s="173">
        <v>2076</v>
      </c>
      <c r="AO221" s="173"/>
      <c r="AP221" s="173"/>
      <c r="AQ221" s="173"/>
      <c r="AR221" s="173"/>
      <c r="AS221" s="173"/>
      <c r="AT221" s="173"/>
      <c r="AU221" s="173">
        <v>1038</v>
      </c>
      <c r="AV221" s="173"/>
      <c r="AW221" s="173"/>
      <c r="AX221" s="173">
        <v>1038</v>
      </c>
      <c r="AY221" s="164">
        <v>2076</v>
      </c>
      <c r="AZ221" s="173">
        <v>2076</v>
      </c>
      <c r="BA221" s="173">
        <v>2076</v>
      </c>
      <c r="BB221" s="173"/>
      <c r="BC221" s="173"/>
      <c r="BD221" s="173"/>
      <c r="BE221" s="173"/>
      <c r="BF221" s="173"/>
      <c r="BG221" s="173"/>
      <c r="BH221" s="173">
        <v>1038</v>
      </c>
      <c r="BI221" s="173"/>
      <c r="BJ221" s="173"/>
      <c r="BK221" s="173">
        <v>1038</v>
      </c>
      <c r="BL221" s="164">
        <v>1778</v>
      </c>
      <c r="BM221" s="164">
        <v>1778</v>
      </c>
      <c r="BN221" s="164">
        <v>1778</v>
      </c>
      <c r="BO221" s="224"/>
      <c r="BP221" s="173"/>
      <c r="BQ221" s="224"/>
      <c r="BR221" s="173"/>
      <c r="BS221" s="173"/>
      <c r="BT221" s="173"/>
      <c r="BU221" s="173">
        <v>889</v>
      </c>
      <c r="BV221" s="173"/>
      <c r="BW221" s="173"/>
      <c r="BX221" s="173">
        <v>889</v>
      </c>
      <c r="BY221" s="164"/>
      <c r="BZ221" s="173"/>
      <c r="CA221" s="173"/>
      <c r="CB221" s="173"/>
      <c r="CC221" s="173"/>
      <c r="CD221" s="173"/>
      <c r="CE221" s="173"/>
      <c r="CF221" s="173"/>
      <c r="CG221" s="173"/>
      <c r="CH221" s="173"/>
      <c r="CI221" s="173"/>
      <c r="CJ221" s="173"/>
      <c r="CK221" s="173"/>
    </row>
    <row r="222" spans="2:89" s="122" customFormat="1" ht="12">
      <c r="B222" s="171" t="s">
        <v>607</v>
      </c>
      <c r="C222" s="149"/>
      <c r="D222" s="173"/>
      <c r="E222" s="173"/>
      <c r="F222" s="174"/>
      <c r="G222" s="174"/>
      <c r="H222" s="174"/>
      <c r="I222" s="174"/>
      <c r="J222" s="174"/>
      <c r="K222" s="174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50"/>
      <c r="AV222" s="150"/>
      <c r="AW222" s="150"/>
      <c r="AX222" s="150"/>
      <c r="AY222" s="172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72"/>
      <c r="BM222" s="202"/>
      <c r="BN222" s="202"/>
      <c r="BO222" s="202"/>
      <c r="BP222" s="200"/>
      <c r="BQ222" s="200"/>
      <c r="BR222" s="200"/>
      <c r="BS222" s="172"/>
      <c r="BT222" s="200"/>
      <c r="BU222" s="200"/>
      <c r="BV222" s="200"/>
      <c r="BW222" s="200"/>
      <c r="BX222" s="200"/>
      <c r="BY222" s="172"/>
      <c r="BZ222" s="200"/>
      <c r="CA222" s="172"/>
      <c r="CB222" s="172"/>
      <c r="CC222" s="172"/>
      <c r="CD222" s="172"/>
      <c r="CE222" s="172"/>
      <c r="CF222" s="172"/>
      <c r="CG222" s="172"/>
      <c r="CH222" s="172"/>
      <c r="CI222" s="172"/>
      <c r="CJ222" s="172"/>
      <c r="CK222" s="172"/>
    </row>
    <row r="223" spans="1:89" s="125" customFormat="1" ht="12">
      <c r="A223" s="125" t="s">
        <v>73</v>
      </c>
      <c r="B223" s="158" t="s">
        <v>608</v>
      </c>
      <c r="C223" s="159" t="s">
        <v>609</v>
      </c>
      <c r="D223" s="164">
        <v>1</v>
      </c>
      <c r="E223" s="164">
        <v>25</v>
      </c>
      <c r="F223" s="164">
        <v>25</v>
      </c>
      <c r="G223" s="204">
        <v>5</v>
      </c>
      <c r="H223" s="204">
        <v>5</v>
      </c>
      <c r="I223" s="204">
        <v>5</v>
      </c>
      <c r="J223" s="204">
        <v>5</v>
      </c>
      <c r="K223" s="204">
        <v>5</v>
      </c>
      <c r="L223" s="160">
        <v>25</v>
      </c>
      <c r="M223" s="160">
        <v>25</v>
      </c>
      <c r="N223" s="160">
        <v>25</v>
      </c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>
        <v>5</v>
      </c>
      <c r="Z223" s="160">
        <v>5</v>
      </c>
      <c r="AA223" s="160">
        <v>5</v>
      </c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>
        <v>5</v>
      </c>
      <c r="AM223" s="160">
        <v>5</v>
      </c>
      <c r="AN223" s="160">
        <v>5</v>
      </c>
      <c r="AO223" s="160"/>
      <c r="AP223" s="160"/>
      <c r="AQ223" s="160"/>
      <c r="AR223" s="160"/>
      <c r="AS223" s="160"/>
      <c r="AT223" s="160"/>
      <c r="AU223" s="199"/>
      <c r="AV223" s="199"/>
      <c r="AW223" s="199"/>
      <c r="AX223" s="199"/>
      <c r="AY223" s="160">
        <v>5</v>
      </c>
      <c r="AZ223" s="160">
        <v>5</v>
      </c>
      <c r="BA223" s="160">
        <v>5</v>
      </c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60">
        <v>5</v>
      </c>
      <c r="BM223" s="160">
        <v>5</v>
      </c>
      <c r="BN223" s="160">
        <v>5</v>
      </c>
      <c r="BO223" s="194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>
        <v>5</v>
      </c>
      <c r="BZ223" s="160">
        <v>5</v>
      </c>
      <c r="CA223" s="160">
        <v>5</v>
      </c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</row>
    <row r="224" spans="2:89" s="122" customFormat="1" ht="12">
      <c r="B224" s="178" t="s">
        <v>610</v>
      </c>
      <c r="C224" s="179"/>
      <c r="D224" s="180"/>
      <c r="E224" s="181">
        <v>6900</v>
      </c>
      <c r="F224" s="182"/>
      <c r="G224" s="182">
        <v>1380</v>
      </c>
      <c r="H224" s="182">
        <v>1380</v>
      </c>
      <c r="I224" s="182">
        <v>1380</v>
      </c>
      <c r="J224" s="182">
        <v>1380</v>
      </c>
      <c r="K224" s="182">
        <v>1380</v>
      </c>
      <c r="L224" s="195">
        <v>6900</v>
      </c>
      <c r="M224" s="195"/>
      <c r="N224" s="195"/>
      <c r="O224" s="195"/>
      <c r="P224" s="195"/>
      <c r="Q224" s="195">
        <v>6900</v>
      </c>
      <c r="R224" s="195">
        <v>6900</v>
      </c>
      <c r="S224" s="195"/>
      <c r="T224" s="195"/>
      <c r="U224" s="195"/>
      <c r="V224" s="195"/>
      <c r="W224" s="195"/>
      <c r="X224" s="195"/>
      <c r="Y224" s="195">
        <v>1380</v>
      </c>
      <c r="Z224" s="195"/>
      <c r="AA224" s="195"/>
      <c r="AB224" s="195"/>
      <c r="AC224" s="195"/>
      <c r="AD224" s="195">
        <v>1380</v>
      </c>
      <c r="AE224" s="195">
        <v>1380</v>
      </c>
      <c r="AF224" s="195"/>
      <c r="AG224" s="195"/>
      <c r="AH224" s="195"/>
      <c r="AI224" s="195"/>
      <c r="AJ224" s="195"/>
      <c r="AK224" s="195"/>
      <c r="AL224" s="195">
        <v>1380</v>
      </c>
      <c r="AM224" s="195"/>
      <c r="AN224" s="195"/>
      <c r="AO224" s="195"/>
      <c r="AP224" s="195"/>
      <c r="AQ224" s="195">
        <v>1380</v>
      </c>
      <c r="AR224" s="195">
        <v>1380</v>
      </c>
      <c r="AS224" s="195"/>
      <c r="AT224" s="195"/>
      <c r="AU224" s="195"/>
      <c r="AV224" s="195"/>
      <c r="AW224" s="195"/>
      <c r="AX224" s="195"/>
      <c r="AY224" s="195">
        <v>1380</v>
      </c>
      <c r="AZ224" s="195"/>
      <c r="BA224" s="195"/>
      <c r="BB224" s="195"/>
      <c r="BC224" s="195"/>
      <c r="BD224" s="195">
        <v>1380</v>
      </c>
      <c r="BE224" s="195">
        <v>1380</v>
      </c>
      <c r="BF224" s="195"/>
      <c r="BG224" s="195"/>
      <c r="BH224" s="195"/>
      <c r="BI224" s="195"/>
      <c r="BJ224" s="195"/>
      <c r="BK224" s="195"/>
      <c r="BL224" s="195">
        <v>1380</v>
      </c>
      <c r="BM224" s="195"/>
      <c r="BN224" s="195"/>
      <c r="BO224" s="195"/>
      <c r="BP224" s="195"/>
      <c r="BQ224" s="195">
        <v>1380</v>
      </c>
      <c r="BR224" s="195">
        <v>1380</v>
      </c>
      <c r="BS224" s="195"/>
      <c r="BT224" s="195"/>
      <c r="BU224" s="195"/>
      <c r="BV224" s="195"/>
      <c r="BW224" s="195"/>
      <c r="BX224" s="195"/>
      <c r="BY224" s="195">
        <v>1380</v>
      </c>
      <c r="BZ224" s="195"/>
      <c r="CA224" s="195"/>
      <c r="CB224" s="195"/>
      <c r="CC224" s="195"/>
      <c r="CD224" s="195">
        <v>1380</v>
      </c>
      <c r="CE224" s="195">
        <v>1380</v>
      </c>
      <c r="CF224" s="195"/>
      <c r="CG224" s="195"/>
      <c r="CH224" s="195"/>
      <c r="CI224" s="195"/>
      <c r="CJ224" s="195"/>
      <c r="CK224" s="195"/>
    </row>
    <row r="225" spans="2:89" s="124" customFormat="1" ht="12">
      <c r="B225" s="152" t="s">
        <v>611</v>
      </c>
      <c r="C225" s="153"/>
      <c r="D225" s="168"/>
      <c r="E225" s="169">
        <f>SUM(E226:E261)</f>
        <v>110002</v>
      </c>
      <c r="F225" s="170"/>
      <c r="G225" s="170"/>
      <c r="H225" s="170"/>
      <c r="I225" s="170"/>
      <c r="J225" s="170"/>
      <c r="K225" s="170"/>
      <c r="L225" s="168">
        <f aca="true" t="shared" si="33" ref="L225:AQ225">SUM(L226:L261)</f>
        <v>110002</v>
      </c>
      <c r="M225" s="168">
        <f t="shared" si="33"/>
        <v>22715</v>
      </c>
      <c r="N225" s="168">
        <f t="shared" si="33"/>
        <v>22715</v>
      </c>
      <c r="O225" s="168">
        <f t="shared" si="33"/>
        <v>0</v>
      </c>
      <c r="P225" s="168">
        <f t="shared" si="33"/>
        <v>0</v>
      </c>
      <c r="Q225" s="168">
        <f t="shared" si="33"/>
        <v>87287</v>
      </c>
      <c r="R225" s="168">
        <f t="shared" si="33"/>
        <v>87287</v>
      </c>
      <c r="S225" s="168">
        <f t="shared" si="33"/>
        <v>0</v>
      </c>
      <c r="T225" s="168">
        <f t="shared" si="33"/>
        <v>0</v>
      </c>
      <c r="U225" s="168">
        <f t="shared" si="33"/>
        <v>0</v>
      </c>
      <c r="V225" s="168">
        <f t="shared" si="33"/>
        <v>0</v>
      </c>
      <c r="W225" s="168">
        <f t="shared" si="33"/>
        <v>0</v>
      </c>
      <c r="X225" s="168">
        <f t="shared" si="33"/>
        <v>0</v>
      </c>
      <c r="Y225" s="168">
        <f t="shared" si="33"/>
        <v>23625.2</v>
      </c>
      <c r="Z225" s="168">
        <f t="shared" si="33"/>
        <v>5500</v>
      </c>
      <c r="AA225" s="168">
        <f t="shared" si="33"/>
        <v>5500</v>
      </c>
      <c r="AB225" s="168">
        <f t="shared" si="33"/>
        <v>0</v>
      </c>
      <c r="AC225" s="168">
        <f t="shared" si="33"/>
        <v>0</v>
      </c>
      <c r="AD225" s="168">
        <f t="shared" si="33"/>
        <v>18125.2</v>
      </c>
      <c r="AE225" s="168">
        <f t="shared" si="33"/>
        <v>18125.2</v>
      </c>
      <c r="AF225" s="168">
        <f t="shared" si="33"/>
        <v>0</v>
      </c>
      <c r="AG225" s="168">
        <f t="shared" si="33"/>
        <v>0</v>
      </c>
      <c r="AH225" s="168">
        <f t="shared" si="33"/>
        <v>0</v>
      </c>
      <c r="AI225" s="168">
        <f t="shared" si="33"/>
        <v>0</v>
      </c>
      <c r="AJ225" s="168">
        <f t="shared" si="33"/>
        <v>0</v>
      </c>
      <c r="AK225" s="168">
        <f t="shared" si="33"/>
        <v>0</v>
      </c>
      <c r="AL225" s="168">
        <f t="shared" si="33"/>
        <v>21336.2</v>
      </c>
      <c r="AM225" s="168">
        <f t="shared" si="33"/>
        <v>6530</v>
      </c>
      <c r="AN225" s="168">
        <f t="shared" si="33"/>
        <v>6530</v>
      </c>
      <c r="AO225" s="168">
        <f t="shared" si="33"/>
        <v>0</v>
      </c>
      <c r="AP225" s="168">
        <f t="shared" si="33"/>
        <v>0</v>
      </c>
      <c r="AQ225" s="168">
        <f t="shared" si="33"/>
        <v>14806.2</v>
      </c>
      <c r="AR225" s="168">
        <f aca="true" t="shared" si="34" ref="AR225:BW225">SUM(AR226:AR261)</f>
        <v>14806.2</v>
      </c>
      <c r="AS225" s="168">
        <f t="shared" si="34"/>
        <v>0</v>
      </c>
      <c r="AT225" s="168">
        <f t="shared" si="34"/>
        <v>0</v>
      </c>
      <c r="AU225" s="168">
        <f t="shared" si="34"/>
        <v>0</v>
      </c>
      <c r="AV225" s="168">
        <f t="shared" si="34"/>
        <v>0</v>
      </c>
      <c r="AW225" s="168">
        <f t="shared" si="34"/>
        <v>0</v>
      </c>
      <c r="AX225" s="168">
        <f t="shared" si="34"/>
        <v>0</v>
      </c>
      <c r="AY225" s="168">
        <f t="shared" si="34"/>
        <v>23110.2</v>
      </c>
      <c r="AZ225" s="168">
        <f t="shared" si="34"/>
        <v>4015</v>
      </c>
      <c r="BA225" s="168">
        <f t="shared" si="34"/>
        <v>4015</v>
      </c>
      <c r="BB225" s="168">
        <f t="shared" si="34"/>
        <v>0</v>
      </c>
      <c r="BC225" s="168">
        <f t="shared" si="34"/>
        <v>0</v>
      </c>
      <c r="BD225" s="168">
        <f t="shared" si="34"/>
        <v>19095.2</v>
      </c>
      <c r="BE225" s="168">
        <f t="shared" si="34"/>
        <v>19095.2</v>
      </c>
      <c r="BF225" s="168">
        <f t="shared" si="34"/>
        <v>0</v>
      </c>
      <c r="BG225" s="168">
        <f t="shared" si="34"/>
        <v>0</v>
      </c>
      <c r="BH225" s="168">
        <f t="shared" si="34"/>
        <v>0</v>
      </c>
      <c r="BI225" s="168">
        <f t="shared" si="34"/>
        <v>0</v>
      </c>
      <c r="BJ225" s="168">
        <f t="shared" si="34"/>
        <v>0</v>
      </c>
      <c r="BK225" s="168">
        <f t="shared" si="34"/>
        <v>0</v>
      </c>
      <c r="BL225" s="168">
        <f t="shared" si="34"/>
        <v>21755.2</v>
      </c>
      <c r="BM225" s="168">
        <f t="shared" si="34"/>
        <v>3820</v>
      </c>
      <c r="BN225" s="168">
        <f t="shared" si="34"/>
        <v>3820</v>
      </c>
      <c r="BO225" s="168">
        <f t="shared" si="34"/>
        <v>0</v>
      </c>
      <c r="BP225" s="168">
        <f t="shared" si="34"/>
        <v>0</v>
      </c>
      <c r="BQ225" s="168">
        <f t="shared" si="34"/>
        <v>17935.2</v>
      </c>
      <c r="BR225" s="168">
        <f t="shared" si="34"/>
        <v>17935.2</v>
      </c>
      <c r="BS225" s="168">
        <f t="shared" si="34"/>
        <v>0</v>
      </c>
      <c r="BT225" s="168">
        <f t="shared" si="34"/>
        <v>0</v>
      </c>
      <c r="BU225" s="168">
        <f t="shared" si="34"/>
        <v>0</v>
      </c>
      <c r="BV225" s="168">
        <f t="shared" si="34"/>
        <v>0</v>
      </c>
      <c r="BW225" s="168">
        <f t="shared" si="34"/>
        <v>0</v>
      </c>
      <c r="BX225" s="168">
        <f aca="true" t="shared" si="35" ref="BX225:CK225">SUM(BX226:BX261)</f>
        <v>0</v>
      </c>
      <c r="BY225" s="168">
        <f t="shared" si="35"/>
        <v>20175.2</v>
      </c>
      <c r="BZ225" s="168">
        <f t="shared" si="35"/>
        <v>3050</v>
      </c>
      <c r="CA225" s="168">
        <f t="shared" si="35"/>
        <v>3050</v>
      </c>
      <c r="CB225" s="168">
        <f t="shared" si="35"/>
        <v>0</v>
      </c>
      <c r="CC225" s="168">
        <f t="shared" si="35"/>
        <v>0</v>
      </c>
      <c r="CD225" s="168">
        <f t="shared" si="35"/>
        <v>17125.2</v>
      </c>
      <c r="CE225" s="168">
        <f t="shared" si="35"/>
        <v>17125.2</v>
      </c>
      <c r="CF225" s="168">
        <f t="shared" si="35"/>
        <v>0</v>
      </c>
      <c r="CG225" s="168">
        <f t="shared" si="35"/>
        <v>0</v>
      </c>
      <c r="CH225" s="168">
        <f t="shared" si="35"/>
        <v>0</v>
      </c>
      <c r="CI225" s="168">
        <f t="shared" si="35"/>
        <v>0</v>
      </c>
      <c r="CJ225" s="168">
        <f t="shared" si="35"/>
        <v>0</v>
      </c>
      <c r="CK225" s="168">
        <f t="shared" si="35"/>
        <v>0</v>
      </c>
    </row>
    <row r="226" spans="2:89" s="122" customFormat="1" ht="12">
      <c r="B226" s="171" t="s">
        <v>612</v>
      </c>
      <c r="C226" s="149"/>
      <c r="D226" s="172"/>
      <c r="E226" s="173"/>
      <c r="F226" s="173"/>
      <c r="G226" s="173"/>
      <c r="H226" s="173"/>
      <c r="I226" s="173"/>
      <c r="J226" s="173"/>
      <c r="K226" s="173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50"/>
      <c r="AV226" s="150"/>
      <c r="AW226" s="150"/>
      <c r="AX226" s="150"/>
      <c r="AY226" s="172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72"/>
      <c r="BM226" s="202"/>
      <c r="BN226" s="202"/>
      <c r="BO226" s="202"/>
      <c r="BP226" s="172"/>
      <c r="BQ226" s="172"/>
      <c r="BR226" s="172"/>
      <c r="BS226" s="172"/>
      <c r="BT226" s="172"/>
      <c r="BU226" s="172"/>
      <c r="BV226" s="172"/>
      <c r="BW226" s="172"/>
      <c r="BX226" s="172"/>
      <c r="BY226" s="172"/>
      <c r="BZ226" s="172"/>
      <c r="CA226" s="172"/>
      <c r="CB226" s="172"/>
      <c r="CC226" s="172"/>
      <c r="CD226" s="172"/>
      <c r="CE226" s="172"/>
      <c r="CF226" s="172"/>
      <c r="CG226" s="172"/>
      <c r="CH226" s="172"/>
      <c r="CI226" s="172"/>
      <c r="CJ226" s="172"/>
      <c r="CK226" s="172"/>
    </row>
    <row r="227" spans="1:89" s="133" customFormat="1" ht="12">
      <c r="A227" s="222"/>
      <c r="B227" s="223" t="s">
        <v>613</v>
      </c>
      <c r="C227" s="179"/>
      <c r="D227" s="200"/>
      <c r="E227" s="224"/>
      <c r="F227" s="225"/>
      <c r="G227" s="225"/>
      <c r="H227" s="225"/>
      <c r="I227" s="225"/>
      <c r="J227" s="225"/>
      <c r="K227" s="225"/>
      <c r="L227" s="200"/>
      <c r="M227" s="196"/>
      <c r="N227" s="196"/>
      <c r="O227" s="195"/>
      <c r="P227" s="195"/>
      <c r="Q227" s="200"/>
      <c r="R227" s="200"/>
      <c r="S227" s="195"/>
      <c r="T227" s="195"/>
      <c r="U227" s="195"/>
      <c r="V227" s="195"/>
      <c r="W227" s="195"/>
      <c r="X227" s="195"/>
      <c r="Y227" s="200"/>
      <c r="Z227" s="196"/>
      <c r="AA227" s="196"/>
      <c r="AB227" s="195"/>
      <c r="AC227" s="195"/>
      <c r="AD227" s="200"/>
      <c r="AE227" s="200"/>
      <c r="AF227" s="195"/>
      <c r="AG227" s="195"/>
      <c r="AH227" s="195"/>
      <c r="AI227" s="195"/>
      <c r="AJ227" s="195"/>
      <c r="AK227" s="195"/>
      <c r="AL227" s="200"/>
      <c r="AM227" s="196"/>
      <c r="AN227" s="196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200"/>
      <c r="AZ227" s="196"/>
      <c r="BA227" s="196"/>
      <c r="BB227" s="195"/>
      <c r="BC227" s="195"/>
      <c r="BD227" s="200"/>
      <c r="BE227" s="200"/>
      <c r="BF227" s="195"/>
      <c r="BG227" s="195"/>
      <c r="BH227" s="195"/>
      <c r="BI227" s="195"/>
      <c r="BJ227" s="195"/>
      <c r="BK227" s="195"/>
      <c r="BL227" s="200"/>
      <c r="BM227" s="196"/>
      <c r="BN227" s="196"/>
      <c r="BO227" s="195"/>
      <c r="BP227" s="195"/>
      <c r="BQ227" s="200"/>
      <c r="BR227" s="200"/>
      <c r="BS227" s="195"/>
      <c r="BT227" s="195"/>
      <c r="BU227" s="195"/>
      <c r="BV227" s="195"/>
      <c r="BW227" s="195"/>
      <c r="BX227" s="195"/>
      <c r="BY227" s="200"/>
      <c r="BZ227" s="196"/>
      <c r="CA227" s="196"/>
      <c r="CB227" s="195"/>
      <c r="CC227" s="195"/>
      <c r="CD227" s="200"/>
      <c r="CE227" s="200"/>
      <c r="CF227" s="195"/>
      <c r="CG227" s="195"/>
      <c r="CH227" s="195"/>
      <c r="CI227" s="195"/>
      <c r="CJ227" s="195"/>
      <c r="CK227" s="195"/>
    </row>
    <row r="228" spans="1:89" s="134" customFormat="1" ht="12">
      <c r="A228" s="226" t="s">
        <v>73</v>
      </c>
      <c r="B228" s="163" t="s">
        <v>614</v>
      </c>
      <c r="C228" s="159"/>
      <c r="D228" s="160"/>
      <c r="E228" s="164">
        <v>2491</v>
      </c>
      <c r="F228" s="214"/>
      <c r="G228" s="164"/>
      <c r="H228" s="164"/>
      <c r="I228" s="164"/>
      <c r="J228" s="164"/>
      <c r="K228" s="164"/>
      <c r="L228" s="160">
        <v>2491</v>
      </c>
      <c r="M228" s="160"/>
      <c r="N228" s="160"/>
      <c r="O228" s="160"/>
      <c r="P228" s="160"/>
      <c r="Q228" s="160">
        <v>2491</v>
      </c>
      <c r="R228" s="160">
        <v>2491</v>
      </c>
      <c r="S228" s="160"/>
      <c r="T228" s="160"/>
      <c r="U228" s="160"/>
      <c r="V228" s="160"/>
      <c r="W228" s="160"/>
      <c r="X228" s="160"/>
      <c r="Y228" s="200">
        <v>498.2</v>
      </c>
      <c r="Z228" s="160"/>
      <c r="AA228" s="160"/>
      <c r="AB228" s="160"/>
      <c r="AC228" s="160"/>
      <c r="AD228" s="200">
        <v>498.2</v>
      </c>
      <c r="AE228" s="200">
        <v>498.2</v>
      </c>
      <c r="AF228" s="160"/>
      <c r="AG228" s="160"/>
      <c r="AH228" s="160"/>
      <c r="AI228" s="160"/>
      <c r="AJ228" s="160"/>
      <c r="AK228" s="160"/>
      <c r="AL228" s="200">
        <v>498.2</v>
      </c>
      <c r="AM228" s="160"/>
      <c r="AN228" s="160"/>
      <c r="AO228" s="160"/>
      <c r="AP228" s="160"/>
      <c r="AQ228" s="200">
        <v>498.2</v>
      </c>
      <c r="AR228" s="200">
        <v>498.2</v>
      </c>
      <c r="AS228" s="160"/>
      <c r="AT228" s="160"/>
      <c r="AU228" s="199"/>
      <c r="AV228" s="199"/>
      <c r="AW228" s="199"/>
      <c r="AX228" s="199"/>
      <c r="AY228" s="200">
        <v>498.2</v>
      </c>
      <c r="AZ228" s="160"/>
      <c r="BA228" s="160"/>
      <c r="BB228" s="160"/>
      <c r="BC228" s="160"/>
      <c r="BD228" s="200">
        <v>498.2</v>
      </c>
      <c r="BE228" s="200">
        <v>498.2</v>
      </c>
      <c r="BF228" s="199"/>
      <c r="BG228" s="199"/>
      <c r="BH228" s="199"/>
      <c r="BI228" s="199"/>
      <c r="BJ228" s="199"/>
      <c r="BK228" s="199"/>
      <c r="BL228" s="200">
        <v>498.2</v>
      </c>
      <c r="BM228" s="160"/>
      <c r="BN228" s="160"/>
      <c r="BO228" s="160"/>
      <c r="BP228" s="160"/>
      <c r="BQ228" s="200">
        <v>498.2</v>
      </c>
      <c r="BR228" s="200">
        <v>498.2</v>
      </c>
      <c r="BS228" s="160"/>
      <c r="BT228" s="160"/>
      <c r="BU228" s="160"/>
      <c r="BV228" s="160"/>
      <c r="BW228" s="160"/>
      <c r="BX228" s="160"/>
      <c r="BY228" s="200">
        <v>498.2</v>
      </c>
      <c r="BZ228" s="160"/>
      <c r="CA228" s="160"/>
      <c r="CB228" s="160"/>
      <c r="CC228" s="160"/>
      <c r="CD228" s="200">
        <v>498.2</v>
      </c>
      <c r="CE228" s="200">
        <v>498.2</v>
      </c>
      <c r="CF228" s="160"/>
      <c r="CG228" s="160"/>
      <c r="CH228" s="160"/>
      <c r="CI228" s="160"/>
      <c r="CJ228" s="160"/>
      <c r="CK228" s="160"/>
    </row>
    <row r="229" spans="1:89" s="134" customFormat="1" ht="12">
      <c r="A229" s="226"/>
      <c r="B229" s="223" t="s">
        <v>615</v>
      </c>
      <c r="C229" s="179" t="s">
        <v>616</v>
      </c>
      <c r="D229" s="195"/>
      <c r="E229" s="166">
        <v>12455</v>
      </c>
      <c r="F229" s="179">
        <v>1380</v>
      </c>
      <c r="G229" s="179">
        <v>276</v>
      </c>
      <c r="H229" s="179">
        <v>276</v>
      </c>
      <c r="I229" s="179">
        <v>276</v>
      </c>
      <c r="J229" s="179">
        <v>276</v>
      </c>
      <c r="K229" s="179">
        <v>276</v>
      </c>
      <c r="L229" s="195">
        <v>12455</v>
      </c>
      <c r="M229" s="196"/>
      <c r="N229" s="196"/>
      <c r="O229" s="195"/>
      <c r="P229" s="195"/>
      <c r="Q229" s="195">
        <v>12455</v>
      </c>
      <c r="R229" s="195">
        <v>12455</v>
      </c>
      <c r="S229" s="195"/>
      <c r="T229" s="195"/>
      <c r="U229" s="195"/>
      <c r="V229" s="195"/>
      <c r="W229" s="195"/>
      <c r="X229" s="195"/>
      <c r="Y229" s="195">
        <v>2491</v>
      </c>
      <c r="Z229" s="196"/>
      <c r="AA229" s="196"/>
      <c r="AB229" s="195"/>
      <c r="AC229" s="195"/>
      <c r="AD229" s="195">
        <v>2491</v>
      </c>
      <c r="AE229" s="195">
        <v>2491</v>
      </c>
      <c r="AF229" s="195"/>
      <c r="AG229" s="195"/>
      <c r="AH229" s="195"/>
      <c r="AI229" s="195"/>
      <c r="AJ229" s="195"/>
      <c r="AK229" s="195"/>
      <c r="AL229" s="195">
        <v>2491</v>
      </c>
      <c r="AM229" s="196"/>
      <c r="AN229" s="196"/>
      <c r="AO229" s="195"/>
      <c r="AP229" s="195"/>
      <c r="AQ229" s="195">
        <v>2491</v>
      </c>
      <c r="AR229" s="195">
        <v>2491</v>
      </c>
      <c r="AS229" s="195"/>
      <c r="AT229" s="195"/>
      <c r="AU229" s="195"/>
      <c r="AV229" s="195"/>
      <c r="AW229" s="195"/>
      <c r="AX229" s="195"/>
      <c r="AY229" s="195">
        <v>2491</v>
      </c>
      <c r="AZ229" s="196"/>
      <c r="BA229" s="196"/>
      <c r="BB229" s="195"/>
      <c r="BC229" s="195"/>
      <c r="BD229" s="195">
        <v>2491</v>
      </c>
      <c r="BE229" s="195">
        <v>2491</v>
      </c>
      <c r="BF229" s="195"/>
      <c r="BG229" s="195"/>
      <c r="BH229" s="195"/>
      <c r="BI229" s="195"/>
      <c r="BJ229" s="195"/>
      <c r="BK229" s="195"/>
      <c r="BL229" s="195">
        <v>2491</v>
      </c>
      <c r="BM229" s="196"/>
      <c r="BN229" s="196"/>
      <c r="BO229" s="195"/>
      <c r="BP229" s="195"/>
      <c r="BQ229" s="195">
        <v>2491</v>
      </c>
      <c r="BR229" s="195">
        <v>2491</v>
      </c>
      <c r="BS229" s="195"/>
      <c r="BT229" s="195"/>
      <c r="BU229" s="195"/>
      <c r="BV229" s="195"/>
      <c r="BW229" s="195"/>
      <c r="BX229" s="195"/>
      <c r="BY229" s="195">
        <v>2491</v>
      </c>
      <c r="BZ229" s="196"/>
      <c r="CA229" s="196"/>
      <c r="CB229" s="195"/>
      <c r="CC229" s="195"/>
      <c r="CD229" s="195">
        <v>2491</v>
      </c>
      <c r="CE229" s="195">
        <v>2491</v>
      </c>
      <c r="CF229" s="195"/>
      <c r="CG229" s="195"/>
      <c r="CH229" s="195"/>
      <c r="CI229" s="195"/>
      <c r="CJ229" s="195"/>
      <c r="CK229" s="195"/>
    </row>
    <row r="230" spans="1:89" s="134" customFormat="1" ht="12">
      <c r="A230" s="226"/>
      <c r="B230" s="223" t="s">
        <v>617</v>
      </c>
      <c r="C230" s="179" t="s">
        <v>15</v>
      </c>
      <c r="D230" s="195"/>
      <c r="E230" s="166">
        <v>5200</v>
      </c>
      <c r="F230" s="227"/>
      <c r="G230" s="184">
        <v>3200</v>
      </c>
      <c r="H230" s="184">
        <v>1200</v>
      </c>
      <c r="I230" s="184">
        <v>800</v>
      </c>
      <c r="J230" s="179"/>
      <c r="K230" s="179"/>
      <c r="L230" s="195">
        <v>5200</v>
      </c>
      <c r="M230" s="196"/>
      <c r="N230" s="196"/>
      <c r="O230" s="195"/>
      <c r="P230" s="195"/>
      <c r="Q230" s="195">
        <v>5200</v>
      </c>
      <c r="R230" s="195">
        <v>5200</v>
      </c>
      <c r="S230" s="195"/>
      <c r="T230" s="195"/>
      <c r="U230" s="195"/>
      <c r="V230" s="195"/>
      <c r="W230" s="195"/>
      <c r="X230" s="195"/>
      <c r="Y230" s="195">
        <v>3200</v>
      </c>
      <c r="Z230" s="196"/>
      <c r="AA230" s="196"/>
      <c r="AB230" s="195"/>
      <c r="AC230" s="195"/>
      <c r="AD230" s="195">
        <v>3200</v>
      </c>
      <c r="AE230" s="195">
        <v>3200</v>
      </c>
      <c r="AF230" s="195"/>
      <c r="AG230" s="195"/>
      <c r="AH230" s="195"/>
      <c r="AI230" s="195"/>
      <c r="AJ230" s="195"/>
      <c r="AK230" s="195"/>
      <c r="AL230" s="195">
        <v>1200</v>
      </c>
      <c r="AM230" s="196"/>
      <c r="AN230" s="196"/>
      <c r="AO230" s="195"/>
      <c r="AP230" s="195"/>
      <c r="AQ230" s="195">
        <v>1200</v>
      </c>
      <c r="AR230" s="195">
        <v>1200</v>
      </c>
      <c r="AS230" s="195"/>
      <c r="AT230" s="195"/>
      <c r="AU230" s="195"/>
      <c r="AV230" s="195"/>
      <c r="AW230" s="195"/>
      <c r="AX230" s="195"/>
      <c r="AY230" s="195">
        <v>800</v>
      </c>
      <c r="AZ230" s="196"/>
      <c r="BA230" s="196"/>
      <c r="BB230" s="195"/>
      <c r="BC230" s="195"/>
      <c r="BD230" s="195">
        <v>800</v>
      </c>
      <c r="BE230" s="195">
        <v>800</v>
      </c>
      <c r="BF230" s="195"/>
      <c r="BG230" s="195"/>
      <c r="BH230" s="195"/>
      <c r="BI230" s="195"/>
      <c r="BJ230" s="195"/>
      <c r="BK230" s="195"/>
      <c r="BL230" s="195"/>
      <c r="BM230" s="196"/>
      <c r="BN230" s="196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6"/>
      <c r="CA230" s="196"/>
      <c r="CB230" s="195"/>
      <c r="CC230" s="195"/>
      <c r="CD230" s="195"/>
      <c r="CE230" s="195"/>
      <c r="CF230" s="195"/>
      <c r="CG230" s="195"/>
      <c r="CH230" s="195"/>
      <c r="CI230" s="195"/>
      <c r="CJ230" s="195"/>
      <c r="CK230" s="195"/>
    </row>
    <row r="231" spans="1:89" s="134" customFormat="1" ht="12">
      <c r="A231" s="226"/>
      <c r="B231" s="223" t="s">
        <v>618</v>
      </c>
      <c r="C231" s="179"/>
      <c r="D231" s="195"/>
      <c r="E231" s="166">
        <v>4300</v>
      </c>
      <c r="F231" s="227"/>
      <c r="G231" s="179">
        <v>1000</v>
      </c>
      <c r="H231" s="179">
        <v>1000</v>
      </c>
      <c r="I231" s="179">
        <v>1000</v>
      </c>
      <c r="J231" s="179">
        <v>1000</v>
      </c>
      <c r="K231" s="179">
        <v>300</v>
      </c>
      <c r="L231" s="195">
        <v>4300</v>
      </c>
      <c r="M231" s="196"/>
      <c r="N231" s="196"/>
      <c r="O231" s="195"/>
      <c r="P231" s="195"/>
      <c r="Q231" s="195">
        <v>4300</v>
      </c>
      <c r="R231" s="195">
        <v>4300</v>
      </c>
      <c r="S231" s="195"/>
      <c r="T231" s="195"/>
      <c r="U231" s="195"/>
      <c r="V231" s="195"/>
      <c r="W231" s="195"/>
      <c r="X231" s="195"/>
      <c r="Y231" s="195">
        <v>1000</v>
      </c>
      <c r="Z231" s="196"/>
      <c r="AA231" s="196"/>
      <c r="AB231" s="195"/>
      <c r="AC231" s="195"/>
      <c r="AD231" s="195">
        <v>1000</v>
      </c>
      <c r="AE231" s="195">
        <v>1000</v>
      </c>
      <c r="AF231" s="195"/>
      <c r="AG231" s="195"/>
      <c r="AH231" s="195"/>
      <c r="AI231" s="195"/>
      <c r="AJ231" s="195"/>
      <c r="AK231" s="195"/>
      <c r="AL231" s="195">
        <v>1000</v>
      </c>
      <c r="AM231" s="196"/>
      <c r="AN231" s="196"/>
      <c r="AO231" s="195"/>
      <c r="AP231" s="195"/>
      <c r="AQ231" s="195">
        <v>1000</v>
      </c>
      <c r="AR231" s="195">
        <v>1000</v>
      </c>
      <c r="AS231" s="195"/>
      <c r="AT231" s="195"/>
      <c r="AU231" s="195"/>
      <c r="AV231" s="195"/>
      <c r="AW231" s="195"/>
      <c r="AX231" s="195"/>
      <c r="AY231" s="195">
        <v>1000</v>
      </c>
      <c r="AZ231" s="196"/>
      <c r="BA231" s="196"/>
      <c r="BB231" s="195"/>
      <c r="BC231" s="195"/>
      <c r="BD231" s="195">
        <v>1000</v>
      </c>
      <c r="BE231" s="195">
        <v>1000</v>
      </c>
      <c r="BF231" s="195"/>
      <c r="BG231" s="195"/>
      <c r="BH231" s="195"/>
      <c r="BI231" s="195"/>
      <c r="BJ231" s="195"/>
      <c r="BK231" s="195"/>
      <c r="BL231" s="195">
        <v>1000</v>
      </c>
      <c r="BM231" s="196"/>
      <c r="BN231" s="196"/>
      <c r="BO231" s="195"/>
      <c r="BP231" s="195"/>
      <c r="BQ231" s="195">
        <v>1000</v>
      </c>
      <c r="BR231" s="195">
        <v>1000</v>
      </c>
      <c r="BS231" s="195"/>
      <c r="BT231" s="195"/>
      <c r="BU231" s="195"/>
      <c r="BV231" s="195"/>
      <c r="BW231" s="195"/>
      <c r="BX231" s="195"/>
      <c r="BY231" s="195">
        <v>300</v>
      </c>
      <c r="BZ231" s="196"/>
      <c r="CA231" s="196"/>
      <c r="CB231" s="195"/>
      <c r="CC231" s="195"/>
      <c r="CD231" s="195">
        <v>300</v>
      </c>
      <c r="CE231" s="195">
        <v>300</v>
      </c>
      <c r="CF231" s="195"/>
      <c r="CG231" s="195"/>
      <c r="CH231" s="195"/>
      <c r="CI231" s="195"/>
      <c r="CJ231" s="195"/>
      <c r="CK231" s="195"/>
    </row>
    <row r="232" spans="1:89" s="134" customFormat="1" ht="12">
      <c r="A232" s="226"/>
      <c r="B232" s="223" t="s">
        <v>619</v>
      </c>
      <c r="C232" s="179" t="s">
        <v>398</v>
      </c>
      <c r="D232" s="195"/>
      <c r="E232" s="166">
        <v>300</v>
      </c>
      <c r="F232" s="227"/>
      <c r="G232" s="179">
        <v>60</v>
      </c>
      <c r="H232" s="179">
        <v>60</v>
      </c>
      <c r="I232" s="179">
        <v>60</v>
      </c>
      <c r="J232" s="179">
        <v>60</v>
      </c>
      <c r="K232" s="179">
        <v>60</v>
      </c>
      <c r="L232" s="195">
        <v>300</v>
      </c>
      <c r="M232" s="196"/>
      <c r="N232" s="196"/>
      <c r="O232" s="195"/>
      <c r="P232" s="195"/>
      <c r="Q232" s="195">
        <v>300</v>
      </c>
      <c r="R232" s="195">
        <v>300</v>
      </c>
      <c r="S232" s="195"/>
      <c r="T232" s="195"/>
      <c r="U232" s="195"/>
      <c r="V232" s="195"/>
      <c r="W232" s="195"/>
      <c r="X232" s="195"/>
      <c r="Y232" s="195">
        <v>60</v>
      </c>
      <c r="Z232" s="196"/>
      <c r="AA232" s="196"/>
      <c r="AB232" s="195"/>
      <c r="AC232" s="195"/>
      <c r="AD232" s="195">
        <v>60</v>
      </c>
      <c r="AE232" s="195">
        <v>60</v>
      </c>
      <c r="AF232" s="195"/>
      <c r="AG232" s="195"/>
      <c r="AH232" s="195"/>
      <c r="AI232" s="195"/>
      <c r="AJ232" s="195"/>
      <c r="AK232" s="195"/>
      <c r="AL232" s="195">
        <v>60</v>
      </c>
      <c r="AM232" s="196"/>
      <c r="AN232" s="196"/>
      <c r="AO232" s="195"/>
      <c r="AP232" s="195"/>
      <c r="AQ232" s="195">
        <v>60</v>
      </c>
      <c r="AR232" s="195">
        <v>60</v>
      </c>
      <c r="AS232" s="195"/>
      <c r="AT232" s="195"/>
      <c r="AU232" s="195"/>
      <c r="AV232" s="195"/>
      <c r="AW232" s="195"/>
      <c r="AX232" s="195"/>
      <c r="AY232" s="195">
        <v>60</v>
      </c>
      <c r="AZ232" s="196"/>
      <c r="BA232" s="196"/>
      <c r="BB232" s="195"/>
      <c r="BC232" s="195"/>
      <c r="BD232" s="195">
        <v>60</v>
      </c>
      <c r="BE232" s="195">
        <v>60</v>
      </c>
      <c r="BF232" s="195"/>
      <c r="BG232" s="195"/>
      <c r="BH232" s="195"/>
      <c r="BI232" s="195"/>
      <c r="BJ232" s="195"/>
      <c r="BK232" s="195"/>
      <c r="BL232" s="195">
        <v>60</v>
      </c>
      <c r="BM232" s="196"/>
      <c r="BN232" s="196"/>
      <c r="BO232" s="195"/>
      <c r="BP232" s="195"/>
      <c r="BQ232" s="195">
        <v>60</v>
      </c>
      <c r="BR232" s="195">
        <v>60</v>
      </c>
      <c r="BS232" s="195"/>
      <c r="BT232" s="195"/>
      <c r="BU232" s="195"/>
      <c r="BV232" s="195"/>
      <c r="BW232" s="195"/>
      <c r="BX232" s="195"/>
      <c r="BY232" s="195">
        <v>60</v>
      </c>
      <c r="BZ232" s="196"/>
      <c r="CA232" s="196"/>
      <c r="CB232" s="195"/>
      <c r="CC232" s="195"/>
      <c r="CD232" s="195">
        <v>60</v>
      </c>
      <c r="CE232" s="195">
        <v>60</v>
      </c>
      <c r="CF232" s="195"/>
      <c r="CG232" s="195"/>
      <c r="CH232" s="195"/>
      <c r="CI232" s="195"/>
      <c r="CJ232" s="195"/>
      <c r="CK232" s="195"/>
    </row>
    <row r="233" spans="1:89" s="134" customFormat="1" ht="12">
      <c r="A233" s="226"/>
      <c r="B233" s="223" t="s">
        <v>620</v>
      </c>
      <c r="C233" s="179"/>
      <c r="D233" s="195"/>
      <c r="E233" s="166">
        <v>200</v>
      </c>
      <c r="F233" s="227"/>
      <c r="G233" s="179"/>
      <c r="H233" s="179">
        <v>100</v>
      </c>
      <c r="I233" s="179">
        <v>70</v>
      </c>
      <c r="J233" s="179">
        <v>30</v>
      </c>
      <c r="K233" s="179"/>
      <c r="L233" s="195">
        <v>200</v>
      </c>
      <c r="M233" s="196"/>
      <c r="N233" s="196"/>
      <c r="O233" s="195"/>
      <c r="P233" s="195"/>
      <c r="Q233" s="195">
        <v>200</v>
      </c>
      <c r="R233" s="195">
        <v>200</v>
      </c>
      <c r="S233" s="195"/>
      <c r="T233" s="195"/>
      <c r="U233" s="195"/>
      <c r="V233" s="195"/>
      <c r="W233" s="195"/>
      <c r="X233" s="195"/>
      <c r="Y233" s="195"/>
      <c r="Z233" s="196"/>
      <c r="AA233" s="196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>
        <v>100</v>
      </c>
      <c r="AM233" s="196"/>
      <c r="AN233" s="196"/>
      <c r="AO233" s="195"/>
      <c r="AP233" s="195"/>
      <c r="AQ233" s="195">
        <v>100</v>
      </c>
      <c r="AR233" s="195">
        <v>100</v>
      </c>
      <c r="AS233" s="195"/>
      <c r="AT233" s="195"/>
      <c r="AU233" s="195"/>
      <c r="AV233" s="195"/>
      <c r="AW233" s="195"/>
      <c r="AX233" s="195"/>
      <c r="AY233" s="195">
        <v>70</v>
      </c>
      <c r="AZ233" s="196"/>
      <c r="BA233" s="196"/>
      <c r="BB233" s="195"/>
      <c r="BC233" s="195"/>
      <c r="BD233" s="195">
        <v>70</v>
      </c>
      <c r="BE233" s="195">
        <v>70</v>
      </c>
      <c r="BF233" s="195"/>
      <c r="BG233" s="195"/>
      <c r="BH233" s="195"/>
      <c r="BI233" s="195"/>
      <c r="BJ233" s="195"/>
      <c r="BK233" s="195"/>
      <c r="BL233" s="195">
        <v>30</v>
      </c>
      <c r="BM233" s="196"/>
      <c r="BN233" s="196"/>
      <c r="BO233" s="195"/>
      <c r="BP233" s="195"/>
      <c r="BQ233" s="195">
        <v>30</v>
      </c>
      <c r="BR233" s="195">
        <v>30</v>
      </c>
      <c r="BS233" s="195"/>
      <c r="BT233" s="195"/>
      <c r="BU233" s="195"/>
      <c r="BV233" s="195"/>
      <c r="BW233" s="195"/>
      <c r="BX233" s="195"/>
      <c r="BY233" s="195"/>
      <c r="BZ233" s="196"/>
      <c r="CA233" s="196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</row>
    <row r="234" spans="1:89" s="134" customFormat="1" ht="12">
      <c r="A234" s="226"/>
      <c r="B234" s="223" t="s">
        <v>621</v>
      </c>
      <c r="C234" s="179" t="s">
        <v>622</v>
      </c>
      <c r="D234" s="194"/>
      <c r="E234" s="166">
        <v>81</v>
      </c>
      <c r="F234" s="179">
        <v>350</v>
      </c>
      <c r="G234" s="179"/>
      <c r="H234" s="179">
        <v>81</v>
      </c>
      <c r="I234" s="179"/>
      <c r="J234" s="179"/>
      <c r="K234" s="179"/>
      <c r="L234" s="195">
        <v>81</v>
      </c>
      <c r="M234" s="196"/>
      <c r="N234" s="196"/>
      <c r="O234" s="195"/>
      <c r="P234" s="195"/>
      <c r="Q234" s="195">
        <v>81</v>
      </c>
      <c r="R234" s="195">
        <v>81</v>
      </c>
      <c r="S234" s="195"/>
      <c r="T234" s="195"/>
      <c r="U234" s="195"/>
      <c r="V234" s="195"/>
      <c r="W234" s="195"/>
      <c r="X234" s="195"/>
      <c r="Y234" s="195"/>
      <c r="Z234" s="196"/>
      <c r="AA234" s="196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229">
        <v>81</v>
      </c>
      <c r="AM234" s="196"/>
      <c r="AN234" s="196"/>
      <c r="AO234" s="195"/>
      <c r="AP234" s="195"/>
      <c r="AQ234" s="229">
        <v>81</v>
      </c>
      <c r="AR234" s="229">
        <v>81</v>
      </c>
      <c r="AS234" s="195"/>
      <c r="AT234" s="195"/>
      <c r="AU234" s="195"/>
      <c r="AV234" s="195"/>
      <c r="AW234" s="195"/>
      <c r="AX234" s="195"/>
      <c r="AY234" s="195"/>
      <c r="AZ234" s="196"/>
      <c r="BA234" s="196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6"/>
      <c r="BN234" s="196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6"/>
      <c r="CA234" s="196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</row>
    <row r="235" spans="1:89" s="134" customFormat="1" ht="12">
      <c r="A235" s="226"/>
      <c r="B235" s="223" t="s">
        <v>623</v>
      </c>
      <c r="C235" s="228"/>
      <c r="D235" s="229"/>
      <c r="E235" s="166">
        <v>1080</v>
      </c>
      <c r="F235" s="227"/>
      <c r="G235" s="228">
        <v>300</v>
      </c>
      <c r="H235" s="228">
        <v>300</v>
      </c>
      <c r="I235" s="228">
        <v>400</v>
      </c>
      <c r="J235" s="228">
        <v>80</v>
      </c>
      <c r="K235" s="228"/>
      <c r="L235" s="229">
        <v>1080</v>
      </c>
      <c r="M235" s="196"/>
      <c r="N235" s="196"/>
      <c r="O235" s="229"/>
      <c r="P235" s="229"/>
      <c r="Q235" s="229">
        <v>1080</v>
      </c>
      <c r="R235" s="229">
        <v>1080</v>
      </c>
      <c r="S235" s="229"/>
      <c r="T235" s="229"/>
      <c r="U235" s="229"/>
      <c r="V235" s="229"/>
      <c r="W235" s="229"/>
      <c r="X235" s="229"/>
      <c r="Y235" s="229">
        <v>300</v>
      </c>
      <c r="Z235" s="196"/>
      <c r="AA235" s="196"/>
      <c r="AB235" s="229"/>
      <c r="AC235" s="229"/>
      <c r="AD235" s="229">
        <v>300</v>
      </c>
      <c r="AE235" s="229">
        <v>300</v>
      </c>
      <c r="AF235" s="229"/>
      <c r="AG235" s="229"/>
      <c r="AH235" s="229"/>
      <c r="AI235" s="229"/>
      <c r="AJ235" s="229"/>
      <c r="AK235" s="229"/>
      <c r="AL235" s="195">
        <v>300</v>
      </c>
      <c r="AM235" s="196"/>
      <c r="AN235" s="196"/>
      <c r="AO235" s="229"/>
      <c r="AP235" s="229"/>
      <c r="AQ235" s="195">
        <v>300</v>
      </c>
      <c r="AR235" s="195">
        <v>300</v>
      </c>
      <c r="AS235" s="229"/>
      <c r="AT235" s="229"/>
      <c r="AU235" s="229"/>
      <c r="AV235" s="229"/>
      <c r="AW235" s="229"/>
      <c r="AX235" s="229"/>
      <c r="AY235" s="229">
        <v>400</v>
      </c>
      <c r="AZ235" s="196"/>
      <c r="BA235" s="196"/>
      <c r="BB235" s="229"/>
      <c r="BC235" s="229"/>
      <c r="BD235" s="229">
        <v>400</v>
      </c>
      <c r="BE235" s="229">
        <v>400</v>
      </c>
      <c r="BF235" s="229"/>
      <c r="BG235" s="229"/>
      <c r="BH235" s="229"/>
      <c r="BI235" s="229"/>
      <c r="BJ235" s="229"/>
      <c r="BK235" s="229"/>
      <c r="BL235" s="229">
        <v>80</v>
      </c>
      <c r="BM235" s="196"/>
      <c r="BN235" s="196"/>
      <c r="BO235" s="229"/>
      <c r="BP235" s="229"/>
      <c r="BQ235" s="229">
        <v>80</v>
      </c>
      <c r="BR235" s="229">
        <v>80</v>
      </c>
      <c r="BS235" s="229"/>
      <c r="BT235" s="229"/>
      <c r="BU235" s="229"/>
      <c r="BV235" s="229"/>
      <c r="BW235" s="229"/>
      <c r="BX235" s="229"/>
      <c r="BY235" s="229"/>
      <c r="BZ235" s="196"/>
      <c r="CA235" s="196"/>
      <c r="CB235" s="229"/>
      <c r="CC235" s="229"/>
      <c r="CD235" s="229"/>
      <c r="CE235" s="229"/>
      <c r="CF235" s="229"/>
      <c r="CG235" s="229"/>
      <c r="CH235" s="229"/>
      <c r="CI235" s="229"/>
      <c r="CJ235" s="229"/>
      <c r="CK235" s="229"/>
    </row>
    <row r="236" spans="1:89" s="133" customFormat="1" ht="12">
      <c r="A236" s="222"/>
      <c r="B236" s="223" t="s">
        <v>624</v>
      </c>
      <c r="C236" s="179" t="s">
        <v>398</v>
      </c>
      <c r="D236" s="200"/>
      <c r="E236" s="230"/>
      <c r="F236" s="225"/>
      <c r="G236" s="225"/>
      <c r="H236" s="225"/>
      <c r="I236" s="225"/>
      <c r="J236" s="225"/>
      <c r="K236" s="225"/>
      <c r="L236" s="200"/>
      <c r="M236" s="196"/>
      <c r="N236" s="196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196"/>
      <c r="AA236" s="196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196"/>
      <c r="AN236" s="196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196"/>
      <c r="BA236" s="196"/>
      <c r="BB236" s="200"/>
      <c r="BC236" s="200"/>
      <c r="BD236" s="200"/>
      <c r="BE236" s="200"/>
      <c r="BF236" s="200"/>
      <c r="BG236" s="200"/>
      <c r="BH236" s="200"/>
      <c r="BI236" s="200"/>
      <c r="BJ236" s="200"/>
      <c r="BK236" s="200"/>
      <c r="BL236" s="200"/>
      <c r="BM236" s="196"/>
      <c r="BN236" s="196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196"/>
      <c r="CA236" s="196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195"/>
    </row>
    <row r="237" spans="1:89" s="134" customFormat="1" ht="12">
      <c r="A237" s="226"/>
      <c r="B237" s="223" t="s">
        <v>625</v>
      </c>
      <c r="C237" s="179" t="s">
        <v>398</v>
      </c>
      <c r="D237" s="195"/>
      <c r="E237" s="231">
        <v>90</v>
      </c>
      <c r="F237" s="232">
        <v>1875</v>
      </c>
      <c r="G237" s="232"/>
      <c r="H237" s="179"/>
      <c r="I237" s="179"/>
      <c r="J237" s="179"/>
      <c r="K237" s="179"/>
      <c r="L237" s="229">
        <v>90</v>
      </c>
      <c r="M237" s="196"/>
      <c r="N237" s="196"/>
      <c r="O237" s="195"/>
      <c r="P237" s="195"/>
      <c r="Q237" s="229">
        <v>90</v>
      </c>
      <c r="R237" s="229">
        <v>90</v>
      </c>
      <c r="S237" s="195"/>
      <c r="T237" s="195"/>
      <c r="U237" s="195"/>
      <c r="V237" s="195"/>
      <c r="W237" s="195"/>
      <c r="X237" s="195"/>
      <c r="Y237" s="229">
        <v>90</v>
      </c>
      <c r="Z237" s="196"/>
      <c r="AA237" s="196"/>
      <c r="AB237" s="195"/>
      <c r="AC237" s="195"/>
      <c r="AD237" s="229">
        <v>90</v>
      </c>
      <c r="AE237" s="229">
        <v>90</v>
      </c>
      <c r="AF237" s="195"/>
      <c r="AG237" s="195"/>
      <c r="AH237" s="195"/>
      <c r="AI237" s="195"/>
      <c r="AJ237" s="195"/>
      <c r="AK237" s="195"/>
      <c r="AL237" s="195"/>
      <c r="AM237" s="196"/>
      <c r="AN237" s="196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229"/>
      <c r="AZ237" s="196"/>
      <c r="BA237" s="196"/>
      <c r="BB237" s="195"/>
      <c r="BC237" s="195"/>
      <c r="BD237" s="229"/>
      <c r="BE237" s="195"/>
      <c r="BF237" s="195"/>
      <c r="BG237" s="195"/>
      <c r="BH237" s="195"/>
      <c r="BI237" s="195"/>
      <c r="BJ237" s="195"/>
      <c r="BK237" s="195"/>
      <c r="BL237" s="195"/>
      <c r="BM237" s="196"/>
      <c r="BN237" s="196"/>
      <c r="BO237" s="196"/>
      <c r="BP237" s="196"/>
      <c r="BQ237" s="195"/>
      <c r="BR237" s="195"/>
      <c r="BS237" s="195"/>
      <c r="BT237" s="195"/>
      <c r="BU237" s="195"/>
      <c r="BV237" s="195"/>
      <c r="BW237" s="195"/>
      <c r="BX237" s="195"/>
      <c r="BY237" s="229"/>
      <c r="BZ237" s="196"/>
      <c r="CA237" s="196"/>
      <c r="CB237" s="195"/>
      <c r="CC237" s="195"/>
      <c r="CD237" s="229"/>
      <c r="CE237" s="195"/>
      <c r="CF237" s="195"/>
      <c r="CG237" s="195"/>
      <c r="CH237" s="195"/>
      <c r="CI237" s="195"/>
      <c r="CJ237" s="195"/>
      <c r="CK237" s="195"/>
    </row>
    <row r="238" spans="1:89" s="134" customFormat="1" ht="12">
      <c r="A238" s="226"/>
      <c r="B238" s="223" t="s">
        <v>626</v>
      </c>
      <c r="C238" s="179" t="s">
        <v>398</v>
      </c>
      <c r="D238" s="195"/>
      <c r="E238" s="231">
        <v>92</v>
      </c>
      <c r="F238" s="232">
        <v>8250</v>
      </c>
      <c r="G238" s="232"/>
      <c r="H238" s="179"/>
      <c r="I238" s="179"/>
      <c r="J238" s="179"/>
      <c r="K238" s="179"/>
      <c r="L238" s="229">
        <v>92</v>
      </c>
      <c r="M238" s="196"/>
      <c r="N238" s="196"/>
      <c r="O238" s="195"/>
      <c r="P238" s="195"/>
      <c r="Q238" s="229">
        <v>92</v>
      </c>
      <c r="R238" s="229">
        <v>92</v>
      </c>
      <c r="S238" s="195"/>
      <c r="T238" s="195"/>
      <c r="U238" s="195"/>
      <c r="V238" s="195"/>
      <c r="W238" s="195"/>
      <c r="X238" s="195"/>
      <c r="Y238" s="229">
        <v>92</v>
      </c>
      <c r="Z238" s="196"/>
      <c r="AA238" s="196"/>
      <c r="AB238" s="195"/>
      <c r="AC238" s="195"/>
      <c r="AD238" s="229">
        <v>92</v>
      </c>
      <c r="AE238" s="229">
        <v>92</v>
      </c>
      <c r="AF238" s="195"/>
      <c r="AG238" s="195"/>
      <c r="AH238" s="195"/>
      <c r="AI238" s="195"/>
      <c r="AJ238" s="195"/>
      <c r="AK238" s="195"/>
      <c r="AL238" s="195"/>
      <c r="AM238" s="196"/>
      <c r="AN238" s="196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6"/>
      <c r="BA238" s="196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6"/>
      <c r="BN238" s="196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6"/>
      <c r="CA238" s="196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</row>
    <row r="239" spans="1:89" s="134" customFormat="1" ht="12">
      <c r="A239" s="226"/>
      <c r="B239" s="223" t="s">
        <v>627</v>
      </c>
      <c r="C239" s="179"/>
      <c r="D239" s="195"/>
      <c r="E239" s="166">
        <v>34200</v>
      </c>
      <c r="F239" s="227"/>
      <c r="G239" s="179">
        <v>6840</v>
      </c>
      <c r="H239" s="179">
        <v>6840</v>
      </c>
      <c r="I239" s="179">
        <v>6840</v>
      </c>
      <c r="J239" s="179">
        <v>6840</v>
      </c>
      <c r="K239" s="179">
        <v>6840</v>
      </c>
      <c r="L239" s="195">
        <v>34200</v>
      </c>
      <c r="M239" s="195"/>
      <c r="N239" s="195"/>
      <c r="O239" s="195"/>
      <c r="P239" s="195"/>
      <c r="Q239" s="195">
        <v>34200</v>
      </c>
      <c r="R239" s="195">
        <v>34200</v>
      </c>
      <c r="S239" s="195"/>
      <c r="T239" s="195"/>
      <c r="U239" s="195"/>
      <c r="V239" s="195"/>
      <c r="W239" s="195"/>
      <c r="X239" s="195"/>
      <c r="Y239" s="195">
        <v>6840</v>
      </c>
      <c r="Z239" s="195"/>
      <c r="AA239" s="195"/>
      <c r="AB239" s="195"/>
      <c r="AC239" s="195"/>
      <c r="AD239" s="195">
        <v>6840</v>
      </c>
      <c r="AE239" s="195">
        <v>6840</v>
      </c>
      <c r="AF239" s="195"/>
      <c r="AG239" s="195"/>
      <c r="AH239" s="195"/>
      <c r="AI239" s="195"/>
      <c r="AJ239" s="195"/>
      <c r="AK239" s="195"/>
      <c r="AL239" s="195">
        <v>6840</v>
      </c>
      <c r="AM239" s="195"/>
      <c r="AN239" s="195"/>
      <c r="AO239" s="195"/>
      <c r="AP239" s="195"/>
      <c r="AQ239" s="195">
        <v>6840</v>
      </c>
      <c r="AR239" s="195">
        <v>6840</v>
      </c>
      <c r="AS239" s="195"/>
      <c r="AT239" s="195"/>
      <c r="AU239" s="195"/>
      <c r="AV239" s="195"/>
      <c r="AW239" s="195"/>
      <c r="AX239" s="195"/>
      <c r="AY239" s="195">
        <v>6840</v>
      </c>
      <c r="AZ239" s="195"/>
      <c r="BA239" s="195"/>
      <c r="BB239" s="195"/>
      <c r="BC239" s="195"/>
      <c r="BD239" s="195">
        <v>6840</v>
      </c>
      <c r="BE239" s="195">
        <v>6840</v>
      </c>
      <c r="BF239" s="195"/>
      <c r="BG239" s="195"/>
      <c r="BH239" s="195"/>
      <c r="BI239" s="195"/>
      <c r="BJ239" s="195"/>
      <c r="BK239" s="195"/>
      <c r="BL239" s="195">
        <v>6840</v>
      </c>
      <c r="BM239" s="195"/>
      <c r="BN239" s="195"/>
      <c r="BO239" s="195"/>
      <c r="BP239" s="195"/>
      <c r="BQ239" s="195">
        <v>6840</v>
      </c>
      <c r="BR239" s="195">
        <v>6840</v>
      </c>
      <c r="BS239" s="195"/>
      <c r="BT239" s="195"/>
      <c r="BU239" s="195"/>
      <c r="BV239" s="195"/>
      <c r="BW239" s="195"/>
      <c r="BX239" s="195"/>
      <c r="BY239" s="195">
        <v>6840</v>
      </c>
      <c r="BZ239" s="195"/>
      <c r="CA239" s="195"/>
      <c r="CB239" s="195"/>
      <c r="CC239" s="195"/>
      <c r="CD239" s="195">
        <v>6840</v>
      </c>
      <c r="CE239" s="195">
        <v>6840</v>
      </c>
      <c r="CF239" s="195"/>
      <c r="CG239" s="195"/>
      <c r="CH239" s="195"/>
      <c r="CI239" s="195"/>
      <c r="CJ239" s="195"/>
      <c r="CK239" s="195"/>
    </row>
    <row r="240" spans="1:89" s="134" customFormat="1" ht="12">
      <c r="A240" s="226"/>
      <c r="B240" s="223" t="s">
        <v>628</v>
      </c>
      <c r="C240" s="179" t="s">
        <v>398</v>
      </c>
      <c r="D240" s="195">
        <v>2</v>
      </c>
      <c r="E240" s="166">
        <v>15000</v>
      </c>
      <c r="F240" s="184">
        <v>7500</v>
      </c>
      <c r="G240" s="233"/>
      <c r="H240" s="233"/>
      <c r="I240" s="179">
        <v>2500</v>
      </c>
      <c r="J240" s="179">
        <v>2500</v>
      </c>
      <c r="K240" s="179">
        <v>2500</v>
      </c>
      <c r="L240" s="195">
        <v>15000</v>
      </c>
      <c r="M240" s="196"/>
      <c r="N240" s="196"/>
      <c r="O240" s="195"/>
      <c r="P240" s="195"/>
      <c r="Q240" s="195">
        <v>15000</v>
      </c>
      <c r="R240" s="195">
        <v>15000</v>
      </c>
      <c r="S240" s="195"/>
      <c r="T240" s="195"/>
      <c r="U240" s="195"/>
      <c r="V240" s="195"/>
      <c r="W240" s="195"/>
      <c r="X240" s="195"/>
      <c r="Y240" s="195"/>
      <c r="Z240" s="196"/>
      <c r="AA240" s="196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6"/>
      <c r="AN240" s="196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>
        <v>5000</v>
      </c>
      <c r="AZ240" s="196"/>
      <c r="BA240" s="196"/>
      <c r="BB240" s="195"/>
      <c r="BC240" s="195"/>
      <c r="BD240" s="195">
        <v>5000</v>
      </c>
      <c r="BE240" s="195">
        <v>5000</v>
      </c>
      <c r="BF240" s="195"/>
      <c r="BG240" s="195"/>
      <c r="BH240" s="195"/>
      <c r="BI240" s="195"/>
      <c r="BJ240" s="195"/>
      <c r="BK240" s="195"/>
      <c r="BL240" s="195">
        <v>5000</v>
      </c>
      <c r="BM240" s="196"/>
      <c r="BN240" s="196"/>
      <c r="BO240" s="195"/>
      <c r="BP240" s="195"/>
      <c r="BQ240" s="195">
        <v>5000</v>
      </c>
      <c r="BR240" s="195">
        <v>5000</v>
      </c>
      <c r="BS240" s="195"/>
      <c r="BT240" s="195"/>
      <c r="BU240" s="195"/>
      <c r="BV240" s="195"/>
      <c r="BW240" s="195"/>
      <c r="BX240" s="195"/>
      <c r="BY240" s="195">
        <v>5000</v>
      </c>
      <c r="BZ240" s="196"/>
      <c r="CA240" s="196"/>
      <c r="CB240" s="195"/>
      <c r="CC240" s="195"/>
      <c r="CD240" s="195">
        <v>5000</v>
      </c>
      <c r="CE240" s="195">
        <v>5000</v>
      </c>
      <c r="CF240" s="195"/>
      <c r="CG240" s="195"/>
      <c r="CH240" s="195"/>
      <c r="CI240" s="195"/>
      <c r="CJ240" s="195"/>
      <c r="CK240" s="195"/>
    </row>
    <row r="241" spans="1:89" s="133" customFormat="1" ht="12">
      <c r="A241" s="222"/>
      <c r="B241" s="223" t="s">
        <v>629</v>
      </c>
      <c r="C241" s="179" t="s">
        <v>630</v>
      </c>
      <c r="D241" s="200"/>
      <c r="E241" s="230"/>
      <c r="F241" s="225"/>
      <c r="G241" s="225"/>
      <c r="H241" s="225"/>
      <c r="I241" s="225"/>
      <c r="J241" s="225"/>
      <c r="K241" s="225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00"/>
      <c r="AK241" s="200"/>
      <c r="AL241" s="200"/>
      <c r="AM241" s="200"/>
      <c r="AN241" s="200"/>
      <c r="AO241" s="200"/>
      <c r="AP241" s="200"/>
      <c r="AQ241" s="200"/>
      <c r="AR241" s="200"/>
      <c r="AS241" s="200"/>
      <c r="AT241" s="200"/>
      <c r="AU241" s="200"/>
      <c r="AV241" s="200"/>
      <c r="AW241" s="200"/>
      <c r="AX241" s="200"/>
      <c r="AY241" s="200"/>
      <c r="AZ241" s="200"/>
      <c r="BA241" s="200"/>
      <c r="BB241" s="200"/>
      <c r="BC241" s="200"/>
      <c r="BD241" s="200"/>
      <c r="BE241" s="200"/>
      <c r="BF241" s="200"/>
      <c r="BG241" s="200"/>
      <c r="BH241" s="200"/>
      <c r="BI241" s="200"/>
      <c r="BJ241" s="200"/>
      <c r="BK241" s="200"/>
      <c r="BL241" s="200"/>
      <c r="BM241" s="200"/>
      <c r="BN241" s="200"/>
      <c r="BO241" s="200"/>
      <c r="BP241" s="200"/>
      <c r="BQ241" s="200"/>
      <c r="BR241" s="200"/>
      <c r="BS241" s="200"/>
      <c r="BT241" s="200"/>
      <c r="BU241" s="200"/>
      <c r="BV241" s="200"/>
      <c r="BW241" s="200"/>
      <c r="BX241" s="200"/>
      <c r="BY241" s="200"/>
      <c r="BZ241" s="200"/>
      <c r="CA241" s="200"/>
      <c r="CB241" s="200"/>
      <c r="CC241" s="200"/>
      <c r="CD241" s="200"/>
      <c r="CE241" s="200"/>
      <c r="CF241" s="200"/>
      <c r="CG241" s="200"/>
      <c r="CH241" s="200"/>
      <c r="CI241" s="200"/>
      <c r="CJ241" s="200"/>
      <c r="CK241" s="200"/>
    </row>
    <row r="242" spans="1:89" s="133" customFormat="1" ht="12">
      <c r="A242" s="222"/>
      <c r="B242" s="223" t="s">
        <v>631</v>
      </c>
      <c r="C242" s="179"/>
      <c r="D242" s="200"/>
      <c r="E242" s="166">
        <v>200</v>
      </c>
      <c r="F242" s="234"/>
      <c r="G242" s="179">
        <v>200</v>
      </c>
      <c r="H242" s="225"/>
      <c r="I242" s="225"/>
      <c r="J242" s="225"/>
      <c r="K242" s="225"/>
      <c r="L242" s="195">
        <v>200</v>
      </c>
      <c r="M242" s="195"/>
      <c r="N242" s="195"/>
      <c r="O242" s="195"/>
      <c r="P242" s="195"/>
      <c r="Q242" s="195">
        <v>200</v>
      </c>
      <c r="R242" s="195">
        <v>200</v>
      </c>
      <c r="S242" s="195"/>
      <c r="T242" s="195"/>
      <c r="U242" s="195"/>
      <c r="V242" s="195"/>
      <c r="W242" s="195"/>
      <c r="X242" s="195"/>
      <c r="Y242" s="195">
        <v>200</v>
      </c>
      <c r="Z242" s="195"/>
      <c r="AA242" s="195"/>
      <c r="AB242" s="195"/>
      <c r="AC242" s="195"/>
      <c r="AD242" s="195">
        <v>200</v>
      </c>
      <c r="AE242" s="195">
        <v>200</v>
      </c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  <c r="BK242" s="195"/>
      <c r="BL242" s="195"/>
      <c r="BM242" s="195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</row>
    <row r="243" spans="1:89" s="133" customFormat="1" ht="12">
      <c r="A243" s="222"/>
      <c r="B243" s="223" t="s">
        <v>632</v>
      </c>
      <c r="C243" s="179"/>
      <c r="D243" s="200"/>
      <c r="E243" s="166">
        <v>200</v>
      </c>
      <c r="F243" s="234"/>
      <c r="G243" s="179">
        <v>200</v>
      </c>
      <c r="H243" s="225"/>
      <c r="I243" s="225"/>
      <c r="J243" s="225"/>
      <c r="K243" s="225"/>
      <c r="L243" s="195">
        <v>200</v>
      </c>
      <c r="M243" s="195"/>
      <c r="N243" s="195"/>
      <c r="O243" s="195"/>
      <c r="P243" s="195"/>
      <c r="Q243" s="195">
        <v>200</v>
      </c>
      <c r="R243" s="195">
        <v>200</v>
      </c>
      <c r="S243" s="195"/>
      <c r="T243" s="195"/>
      <c r="U243" s="195"/>
      <c r="V243" s="195"/>
      <c r="W243" s="195"/>
      <c r="X243" s="195"/>
      <c r="Y243" s="195">
        <v>200</v>
      </c>
      <c r="Z243" s="195"/>
      <c r="AA243" s="195"/>
      <c r="AB243" s="195"/>
      <c r="AC243" s="195"/>
      <c r="AD243" s="195">
        <v>200</v>
      </c>
      <c r="AE243" s="195">
        <v>200</v>
      </c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  <c r="BK243" s="195"/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  <c r="CI243" s="195"/>
      <c r="CJ243" s="195"/>
      <c r="CK243" s="195"/>
    </row>
    <row r="244" spans="1:89" s="133" customFormat="1" ht="12">
      <c r="A244" s="222"/>
      <c r="B244" s="223" t="s">
        <v>633</v>
      </c>
      <c r="C244" s="179"/>
      <c r="D244" s="200"/>
      <c r="E244" s="166">
        <v>168</v>
      </c>
      <c r="F244" s="234"/>
      <c r="G244" s="179">
        <v>168</v>
      </c>
      <c r="H244" s="225"/>
      <c r="I244" s="225"/>
      <c r="J244" s="225"/>
      <c r="K244" s="225"/>
      <c r="L244" s="195">
        <v>168</v>
      </c>
      <c r="M244" s="195"/>
      <c r="N244" s="195"/>
      <c r="O244" s="195"/>
      <c r="P244" s="195"/>
      <c r="Q244" s="195">
        <v>168</v>
      </c>
      <c r="R244" s="195">
        <v>168</v>
      </c>
      <c r="S244" s="195"/>
      <c r="T244" s="195"/>
      <c r="U244" s="195"/>
      <c r="V244" s="195"/>
      <c r="W244" s="195"/>
      <c r="X244" s="195"/>
      <c r="Y244" s="195">
        <v>168</v>
      </c>
      <c r="Z244" s="195"/>
      <c r="AA244" s="195"/>
      <c r="AB244" s="195"/>
      <c r="AC244" s="195"/>
      <c r="AD244" s="195">
        <v>168</v>
      </c>
      <c r="AE244" s="195">
        <v>168</v>
      </c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  <c r="CH244" s="195"/>
      <c r="CI244" s="195"/>
      <c r="CJ244" s="195"/>
      <c r="CK244" s="195"/>
    </row>
    <row r="245" spans="1:89" s="133" customFormat="1" ht="12">
      <c r="A245" s="222"/>
      <c r="B245" s="223" t="s">
        <v>634</v>
      </c>
      <c r="C245" s="179"/>
      <c r="D245" s="200"/>
      <c r="E245" s="166">
        <v>50</v>
      </c>
      <c r="F245" s="234"/>
      <c r="G245" s="179">
        <v>50</v>
      </c>
      <c r="H245" s="225"/>
      <c r="I245" s="225"/>
      <c r="J245" s="225"/>
      <c r="K245" s="225"/>
      <c r="L245" s="195">
        <v>50</v>
      </c>
      <c r="M245" s="195"/>
      <c r="N245" s="195"/>
      <c r="O245" s="195"/>
      <c r="P245" s="195"/>
      <c r="Q245" s="195">
        <v>50</v>
      </c>
      <c r="R245" s="195">
        <v>50</v>
      </c>
      <c r="S245" s="195"/>
      <c r="T245" s="195"/>
      <c r="U245" s="195"/>
      <c r="V245" s="195"/>
      <c r="W245" s="195"/>
      <c r="X245" s="195"/>
      <c r="Y245" s="195">
        <v>50</v>
      </c>
      <c r="Z245" s="195"/>
      <c r="AA245" s="195"/>
      <c r="AB245" s="195"/>
      <c r="AC245" s="195"/>
      <c r="AD245" s="195">
        <v>50</v>
      </c>
      <c r="AE245" s="195">
        <v>50</v>
      </c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</row>
    <row r="246" spans="1:89" s="133" customFormat="1" ht="12">
      <c r="A246" s="222"/>
      <c r="B246" s="223" t="s">
        <v>635</v>
      </c>
      <c r="C246" s="179"/>
      <c r="D246" s="200"/>
      <c r="E246" s="166">
        <v>500</v>
      </c>
      <c r="F246" s="234"/>
      <c r="G246" s="179">
        <v>100</v>
      </c>
      <c r="H246" s="179">
        <v>100</v>
      </c>
      <c r="I246" s="179">
        <v>100</v>
      </c>
      <c r="J246" s="179">
        <v>100</v>
      </c>
      <c r="K246" s="179">
        <v>100</v>
      </c>
      <c r="L246" s="195">
        <v>500</v>
      </c>
      <c r="M246" s="195"/>
      <c r="N246" s="195"/>
      <c r="O246" s="195"/>
      <c r="P246" s="195"/>
      <c r="Q246" s="195">
        <v>500</v>
      </c>
      <c r="R246" s="195">
        <v>500</v>
      </c>
      <c r="S246" s="195"/>
      <c r="T246" s="195"/>
      <c r="U246" s="195"/>
      <c r="V246" s="195"/>
      <c r="W246" s="195"/>
      <c r="X246" s="195"/>
      <c r="Y246" s="195">
        <v>100</v>
      </c>
      <c r="Z246" s="195"/>
      <c r="AA246" s="195"/>
      <c r="AB246" s="195"/>
      <c r="AC246" s="195"/>
      <c r="AD246" s="195">
        <v>100</v>
      </c>
      <c r="AE246" s="195">
        <v>100</v>
      </c>
      <c r="AF246" s="195"/>
      <c r="AG246" s="195"/>
      <c r="AH246" s="195"/>
      <c r="AI246" s="195"/>
      <c r="AJ246" s="195"/>
      <c r="AK246" s="195"/>
      <c r="AL246" s="195">
        <v>100</v>
      </c>
      <c r="AM246" s="195">
        <v>100</v>
      </c>
      <c r="AN246" s="195">
        <v>100</v>
      </c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>
        <v>100</v>
      </c>
      <c r="AZ246" s="195"/>
      <c r="BA246" s="195"/>
      <c r="BB246" s="195"/>
      <c r="BC246" s="195"/>
      <c r="BD246" s="195">
        <v>100</v>
      </c>
      <c r="BE246" s="195">
        <v>100</v>
      </c>
      <c r="BF246" s="195"/>
      <c r="BG246" s="195"/>
      <c r="BH246" s="195"/>
      <c r="BI246" s="195"/>
      <c r="BJ246" s="195"/>
      <c r="BK246" s="195"/>
      <c r="BL246" s="195">
        <v>100</v>
      </c>
      <c r="BM246" s="195"/>
      <c r="BN246" s="195"/>
      <c r="BO246" s="195"/>
      <c r="BP246" s="195"/>
      <c r="BQ246" s="195">
        <v>100</v>
      </c>
      <c r="BR246" s="195">
        <v>100</v>
      </c>
      <c r="BS246" s="195"/>
      <c r="BT246" s="195"/>
      <c r="BU246" s="195"/>
      <c r="BV246" s="195"/>
      <c r="BW246" s="195"/>
      <c r="BX246" s="195"/>
      <c r="BY246" s="195">
        <v>100</v>
      </c>
      <c r="BZ246" s="195"/>
      <c r="CA246" s="195"/>
      <c r="CB246" s="195"/>
      <c r="CC246" s="195"/>
      <c r="CD246" s="195">
        <v>100</v>
      </c>
      <c r="CE246" s="195">
        <v>100</v>
      </c>
      <c r="CF246" s="195"/>
      <c r="CG246" s="195"/>
      <c r="CH246" s="195"/>
      <c r="CI246" s="195"/>
      <c r="CJ246" s="195"/>
      <c r="CK246" s="195"/>
    </row>
    <row r="247" spans="1:89" s="133" customFormat="1" ht="12">
      <c r="A247" s="222"/>
      <c r="B247" s="223" t="s">
        <v>636</v>
      </c>
      <c r="C247" s="179"/>
      <c r="D247" s="200"/>
      <c r="E247" s="166">
        <v>500</v>
      </c>
      <c r="F247" s="234"/>
      <c r="G247" s="179">
        <v>100</v>
      </c>
      <c r="H247" s="179">
        <v>100</v>
      </c>
      <c r="I247" s="179">
        <v>100</v>
      </c>
      <c r="J247" s="179">
        <v>100</v>
      </c>
      <c r="K247" s="179">
        <v>100</v>
      </c>
      <c r="L247" s="195">
        <v>500</v>
      </c>
      <c r="M247" s="195"/>
      <c r="N247" s="195"/>
      <c r="O247" s="195"/>
      <c r="P247" s="195"/>
      <c r="Q247" s="195">
        <v>500</v>
      </c>
      <c r="R247" s="195">
        <v>500</v>
      </c>
      <c r="S247" s="195"/>
      <c r="T247" s="195"/>
      <c r="U247" s="195"/>
      <c r="V247" s="195"/>
      <c r="W247" s="195"/>
      <c r="X247" s="195"/>
      <c r="Y247" s="195">
        <v>100</v>
      </c>
      <c r="Z247" s="195"/>
      <c r="AA247" s="195"/>
      <c r="AB247" s="195"/>
      <c r="AC247" s="195"/>
      <c r="AD247" s="195">
        <v>100</v>
      </c>
      <c r="AE247" s="195">
        <v>100</v>
      </c>
      <c r="AF247" s="195"/>
      <c r="AG247" s="195"/>
      <c r="AH247" s="195"/>
      <c r="AI247" s="195"/>
      <c r="AJ247" s="195"/>
      <c r="AK247" s="195"/>
      <c r="AL247" s="195">
        <v>100</v>
      </c>
      <c r="AM247" s="195">
        <v>100</v>
      </c>
      <c r="AN247" s="195">
        <v>100</v>
      </c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>
        <v>100</v>
      </c>
      <c r="AZ247" s="195"/>
      <c r="BA247" s="195"/>
      <c r="BB247" s="195"/>
      <c r="BC247" s="195"/>
      <c r="BD247" s="195">
        <v>100</v>
      </c>
      <c r="BE247" s="195">
        <v>100</v>
      </c>
      <c r="BF247" s="195"/>
      <c r="BG247" s="195"/>
      <c r="BH247" s="195"/>
      <c r="BI247" s="195"/>
      <c r="BJ247" s="195"/>
      <c r="BK247" s="195"/>
      <c r="BL247" s="195">
        <v>100</v>
      </c>
      <c r="BM247" s="195"/>
      <c r="BN247" s="195"/>
      <c r="BO247" s="195"/>
      <c r="BP247" s="195"/>
      <c r="BQ247" s="195">
        <v>100</v>
      </c>
      <c r="BR247" s="195">
        <v>100</v>
      </c>
      <c r="BS247" s="195"/>
      <c r="BT247" s="195"/>
      <c r="BU247" s="195"/>
      <c r="BV247" s="195"/>
      <c r="BW247" s="195"/>
      <c r="BX247" s="195"/>
      <c r="BY247" s="195">
        <v>100</v>
      </c>
      <c r="BZ247" s="195"/>
      <c r="CA247" s="195"/>
      <c r="CB247" s="195"/>
      <c r="CC247" s="195"/>
      <c r="CD247" s="195">
        <v>100</v>
      </c>
      <c r="CE247" s="195">
        <v>100</v>
      </c>
      <c r="CF247" s="195"/>
      <c r="CG247" s="195"/>
      <c r="CH247" s="195"/>
      <c r="CI247" s="195"/>
      <c r="CJ247" s="195"/>
      <c r="CK247" s="195"/>
    </row>
    <row r="248" spans="1:89" s="133" customFormat="1" ht="12">
      <c r="A248" s="222"/>
      <c r="B248" s="223" t="s">
        <v>637</v>
      </c>
      <c r="C248" s="179"/>
      <c r="D248" s="195"/>
      <c r="E248" s="166">
        <v>700</v>
      </c>
      <c r="F248" s="179">
        <v>1</v>
      </c>
      <c r="G248" s="179">
        <v>1</v>
      </c>
      <c r="H248" s="225"/>
      <c r="I248" s="225"/>
      <c r="J248" s="225"/>
      <c r="K248" s="225"/>
      <c r="L248" s="200">
        <v>700</v>
      </c>
      <c r="M248" s="195"/>
      <c r="N248" s="195"/>
      <c r="O248" s="195"/>
      <c r="P248" s="195"/>
      <c r="Q248" s="195">
        <v>700</v>
      </c>
      <c r="R248" s="195">
        <v>700</v>
      </c>
      <c r="S248" s="195"/>
      <c r="T248" s="195"/>
      <c r="U248" s="195"/>
      <c r="V248" s="195"/>
      <c r="W248" s="195"/>
      <c r="X248" s="195"/>
      <c r="Y248" s="195">
        <v>700</v>
      </c>
      <c r="Z248" s="195"/>
      <c r="AA248" s="195"/>
      <c r="AB248" s="195"/>
      <c r="AC248" s="195"/>
      <c r="AD248" s="195">
        <v>700</v>
      </c>
      <c r="AE248" s="195">
        <v>700</v>
      </c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</row>
    <row r="249" spans="1:89" s="133" customFormat="1" ht="12">
      <c r="A249" s="222"/>
      <c r="B249" s="223" t="s">
        <v>638</v>
      </c>
      <c r="C249" s="179" t="s">
        <v>398</v>
      </c>
      <c r="D249" s="200"/>
      <c r="E249" s="230">
        <v>200</v>
      </c>
      <c r="F249" s="234"/>
      <c r="G249" s="225"/>
      <c r="H249" s="225"/>
      <c r="I249" s="225"/>
      <c r="J249" s="225"/>
      <c r="K249" s="225"/>
      <c r="L249" s="200">
        <v>200</v>
      </c>
      <c r="M249" s="196"/>
      <c r="N249" s="196"/>
      <c r="O249" s="195"/>
      <c r="P249" s="195"/>
      <c r="Q249" s="200">
        <v>200</v>
      </c>
      <c r="R249" s="200">
        <v>200</v>
      </c>
      <c r="S249" s="195"/>
      <c r="T249" s="195"/>
      <c r="U249" s="195"/>
      <c r="V249" s="195"/>
      <c r="W249" s="195"/>
      <c r="X249" s="195"/>
      <c r="Y249" s="200">
        <v>40</v>
      </c>
      <c r="Z249" s="196"/>
      <c r="AA249" s="196"/>
      <c r="AB249" s="195"/>
      <c r="AC249" s="195"/>
      <c r="AD249" s="200">
        <v>40</v>
      </c>
      <c r="AE249" s="200">
        <v>40</v>
      </c>
      <c r="AF249" s="195"/>
      <c r="AG249" s="195"/>
      <c r="AH249" s="195"/>
      <c r="AI249" s="195"/>
      <c r="AJ249" s="195"/>
      <c r="AK249" s="195"/>
      <c r="AL249" s="195">
        <v>40</v>
      </c>
      <c r="AM249" s="196"/>
      <c r="AN249" s="196"/>
      <c r="AO249" s="195"/>
      <c r="AP249" s="195"/>
      <c r="AQ249" s="195">
        <v>40</v>
      </c>
      <c r="AR249" s="195">
        <v>40</v>
      </c>
      <c r="AS249" s="195"/>
      <c r="AT249" s="195"/>
      <c r="AU249" s="195"/>
      <c r="AV249" s="195"/>
      <c r="AW249" s="195"/>
      <c r="AX249" s="195"/>
      <c r="AY249" s="200">
        <v>40</v>
      </c>
      <c r="AZ249" s="196"/>
      <c r="BA249" s="196"/>
      <c r="BB249" s="195"/>
      <c r="BC249" s="195"/>
      <c r="BD249" s="200">
        <v>40</v>
      </c>
      <c r="BE249" s="200">
        <v>40</v>
      </c>
      <c r="BF249" s="195"/>
      <c r="BG249" s="195"/>
      <c r="BH249" s="195"/>
      <c r="BI249" s="195"/>
      <c r="BJ249" s="195"/>
      <c r="BK249" s="195"/>
      <c r="BL249" s="200">
        <v>40</v>
      </c>
      <c r="BM249" s="196"/>
      <c r="BN249" s="196"/>
      <c r="BO249" s="195"/>
      <c r="BP249" s="195"/>
      <c r="BQ249" s="200">
        <v>40</v>
      </c>
      <c r="BR249" s="200">
        <v>40</v>
      </c>
      <c r="BS249" s="195"/>
      <c r="BT249" s="195"/>
      <c r="BU249" s="195"/>
      <c r="BV249" s="195"/>
      <c r="BW249" s="195"/>
      <c r="BX249" s="195"/>
      <c r="BY249" s="200">
        <v>40</v>
      </c>
      <c r="BZ249" s="196"/>
      <c r="CA249" s="196"/>
      <c r="CB249" s="195"/>
      <c r="CC249" s="195"/>
      <c r="CD249" s="200">
        <v>40</v>
      </c>
      <c r="CE249" s="200">
        <v>40</v>
      </c>
      <c r="CF249" s="195"/>
      <c r="CG249" s="195"/>
      <c r="CH249" s="195"/>
      <c r="CI249" s="195"/>
      <c r="CJ249" s="195"/>
      <c r="CK249" s="195"/>
    </row>
    <row r="250" spans="2:89" s="133" customFormat="1" ht="12">
      <c r="B250" s="235" t="s">
        <v>639</v>
      </c>
      <c r="C250" s="149"/>
      <c r="D250" s="172"/>
      <c r="E250" s="173"/>
      <c r="F250" s="173"/>
      <c r="G250" s="173"/>
      <c r="H250" s="173"/>
      <c r="I250" s="173"/>
      <c r="J250" s="173"/>
      <c r="K250" s="173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  <c r="BG250" s="172"/>
      <c r="BH250" s="172"/>
      <c r="BI250" s="172"/>
      <c r="BJ250" s="172"/>
      <c r="BK250" s="172"/>
      <c r="BL250" s="172"/>
      <c r="BM250" s="172"/>
      <c r="BN250" s="172"/>
      <c r="BO250" s="172"/>
      <c r="BP250" s="172"/>
      <c r="BQ250" s="172"/>
      <c r="BR250" s="172"/>
      <c r="BS250" s="172"/>
      <c r="BT250" s="172"/>
      <c r="BU250" s="172"/>
      <c r="BV250" s="172"/>
      <c r="BW250" s="172"/>
      <c r="BX250" s="172"/>
      <c r="BY250" s="172"/>
      <c r="BZ250" s="172"/>
      <c r="CA250" s="172"/>
      <c r="CB250" s="172"/>
      <c r="CC250" s="172"/>
      <c r="CD250" s="172"/>
      <c r="CE250" s="172"/>
      <c r="CF250" s="172"/>
      <c r="CG250" s="172"/>
      <c r="CH250" s="172"/>
      <c r="CI250" s="172"/>
      <c r="CJ250" s="172"/>
      <c r="CK250" s="172"/>
    </row>
    <row r="251" spans="2:89" s="134" customFormat="1" ht="12">
      <c r="B251" s="236" t="s">
        <v>640</v>
      </c>
      <c r="C251" s="159"/>
      <c r="D251" s="160"/>
      <c r="E251" s="164"/>
      <c r="F251" s="164"/>
      <c r="G251" s="164"/>
      <c r="H251" s="164"/>
      <c r="I251" s="164"/>
      <c r="J251" s="164"/>
      <c r="K251" s="164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</row>
    <row r="252" spans="2:89" s="133" customFormat="1" ht="12">
      <c r="B252" s="223" t="s">
        <v>641</v>
      </c>
      <c r="C252" s="179"/>
      <c r="D252" s="195"/>
      <c r="E252" s="166">
        <v>4500</v>
      </c>
      <c r="F252" s="179"/>
      <c r="G252" s="179">
        <v>900</v>
      </c>
      <c r="H252" s="179">
        <v>900</v>
      </c>
      <c r="I252" s="179">
        <v>900</v>
      </c>
      <c r="J252" s="179">
        <v>900</v>
      </c>
      <c r="K252" s="179">
        <v>900</v>
      </c>
      <c r="L252" s="195">
        <v>4500</v>
      </c>
      <c r="M252" s="195"/>
      <c r="N252" s="195"/>
      <c r="O252" s="195"/>
      <c r="P252" s="195"/>
      <c r="Q252" s="195">
        <v>4500</v>
      </c>
      <c r="R252" s="195">
        <v>4500</v>
      </c>
      <c r="S252" s="195"/>
      <c r="T252" s="195"/>
      <c r="U252" s="195"/>
      <c r="V252" s="195"/>
      <c r="W252" s="195"/>
      <c r="X252" s="195"/>
      <c r="Y252" s="195">
        <v>900</v>
      </c>
      <c r="Z252" s="195"/>
      <c r="AA252" s="195"/>
      <c r="AB252" s="195"/>
      <c r="AC252" s="195"/>
      <c r="AD252" s="195">
        <v>900</v>
      </c>
      <c r="AE252" s="195">
        <v>900</v>
      </c>
      <c r="AF252" s="195"/>
      <c r="AG252" s="195"/>
      <c r="AH252" s="195"/>
      <c r="AI252" s="195"/>
      <c r="AJ252" s="195"/>
      <c r="AK252" s="195"/>
      <c r="AL252" s="195">
        <v>900</v>
      </c>
      <c r="AM252" s="195"/>
      <c r="AN252" s="195"/>
      <c r="AO252" s="195"/>
      <c r="AP252" s="195"/>
      <c r="AQ252" s="195">
        <v>900</v>
      </c>
      <c r="AR252" s="195">
        <v>900</v>
      </c>
      <c r="AS252" s="195"/>
      <c r="AT252" s="195"/>
      <c r="AU252" s="195"/>
      <c r="AV252" s="195"/>
      <c r="AW252" s="195"/>
      <c r="AX252" s="195"/>
      <c r="AY252" s="195">
        <v>900</v>
      </c>
      <c r="AZ252" s="195"/>
      <c r="BA252" s="195"/>
      <c r="BB252" s="195"/>
      <c r="BC252" s="195"/>
      <c r="BD252" s="195">
        <v>900</v>
      </c>
      <c r="BE252" s="195">
        <v>900</v>
      </c>
      <c r="BF252" s="195"/>
      <c r="BG252" s="195"/>
      <c r="BH252" s="195"/>
      <c r="BI252" s="195"/>
      <c r="BJ252" s="195"/>
      <c r="BK252" s="195"/>
      <c r="BL252" s="195">
        <v>900</v>
      </c>
      <c r="BM252" s="195"/>
      <c r="BN252" s="195"/>
      <c r="BO252" s="195"/>
      <c r="BP252" s="195"/>
      <c r="BQ252" s="195">
        <v>900</v>
      </c>
      <c r="BR252" s="195">
        <v>900</v>
      </c>
      <c r="BS252" s="195"/>
      <c r="BT252" s="195"/>
      <c r="BU252" s="195"/>
      <c r="BV252" s="195"/>
      <c r="BW252" s="195"/>
      <c r="BX252" s="195"/>
      <c r="BY252" s="195">
        <v>900</v>
      </c>
      <c r="BZ252" s="195"/>
      <c r="CA252" s="195"/>
      <c r="CB252" s="195"/>
      <c r="CC252" s="195"/>
      <c r="CD252" s="195">
        <v>900</v>
      </c>
      <c r="CE252" s="195">
        <v>900</v>
      </c>
      <c r="CF252" s="195"/>
      <c r="CG252" s="195"/>
      <c r="CH252" s="195"/>
      <c r="CI252" s="195"/>
      <c r="CJ252" s="195"/>
      <c r="CK252" s="195"/>
    </row>
    <row r="253" spans="2:89" s="133" customFormat="1" ht="12">
      <c r="B253" s="223" t="s">
        <v>642</v>
      </c>
      <c r="C253" s="179"/>
      <c r="D253" s="195"/>
      <c r="E253" s="166">
        <v>3480</v>
      </c>
      <c r="F253" s="179"/>
      <c r="G253" s="179">
        <v>696</v>
      </c>
      <c r="H253" s="179">
        <v>696</v>
      </c>
      <c r="I253" s="179">
        <v>696</v>
      </c>
      <c r="J253" s="179">
        <v>696</v>
      </c>
      <c r="K253" s="179">
        <v>696</v>
      </c>
      <c r="L253" s="195">
        <v>3480</v>
      </c>
      <c r="M253" s="195"/>
      <c r="N253" s="195"/>
      <c r="O253" s="195"/>
      <c r="P253" s="195"/>
      <c r="Q253" s="195">
        <v>3480</v>
      </c>
      <c r="R253" s="195">
        <v>3480</v>
      </c>
      <c r="S253" s="195"/>
      <c r="T253" s="195"/>
      <c r="U253" s="195"/>
      <c r="V253" s="195"/>
      <c r="W253" s="195"/>
      <c r="X253" s="195"/>
      <c r="Y253" s="195">
        <v>696</v>
      </c>
      <c r="Z253" s="195"/>
      <c r="AA253" s="195"/>
      <c r="AB253" s="195"/>
      <c r="AC253" s="195"/>
      <c r="AD253" s="195">
        <v>696</v>
      </c>
      <c r="AE253" s="195">
        <v>696</v>
      </c>
      <c r="AF253" s="195"/>
      <c r="AG253" s="195"/>
      <c r="AH253" s="195"/>
      <c r="AI253" s="195"/>
      <c r="AJ253" s="195"/>
      <c r="AK253" s="195"/>
      <c r="AL253" s="195">
        <v>696</v>
      </c>
      <c r="AM253" s="195"/>
      <c r="AN253" s="195"/>
      <c r="AO253" s="195"/>
      <c r="AP253" s="195"/>
      <c r="AQ253" s="195">
        <v>696</v>
      </c>
      <c r="AR253" s="195">
        <v>696</v>
      </c>
      <c r="AS253" s="195"/>
      <c r="AT253" s="195"/>
      <c r="AU253" s="195"/>
      <c r="AV253" s="195"/>
      <c r="AW253" s="195"/>
      <c r="AX253" s="195"/>
      <c r="AY253" s="195">
        <v>696</v>
      </c>
      <c r="AZ253" s="195"/>
      <c r="BA253" s="195"/>
      <c r="BB253" s="195"/>
      <c r="BC253" s="195"/>
      <c r="BD253" s="195">
        <v>696</v>
      </c>
      <c r="BE253" s="195">
        <v>696</v>
      </c>
      <c r="BF253" s="195"/>
      <c r="BG253" s="195"/>
      <c r="BH253" s="195"/>
      <c r="BI253" s="195"/>
      <c r="BJ253" s="195"/>
      <c r="BK253" s="195"/>
      <c r="BL253" s="195">
        <v>696</v>
      </c>
      <c r="BM253" s="195"/>
      <c r="BN253" s="195"/>
      <c r="BO253" s="195"/>
      <c r="BP253" s="195"/>
      <c r="BQ253" s="195">
        <v>696</v>
      </c>
      <c r="BR253" s="195">
        <v>696</v>
      </c>
      <c r="BS253" s="195"/>
      <c r="BT253" s="195"/>
      <c r="BU253" s="195"/>
      <c r="BV253" s="195"/>
      <c r="BW253" s="195"/>
      <c r="BX253" s="195"/>
      <c r="BY253" s="195">
        <v>696</v>
      </c>
      <c r="BZ253" s="195"/>
      <c r="CA253" s="195"/>
      <c r="CB253" s="195"/>
      <c r="CC253" s="195"/>
      <c r="CD253" s="195">
        <v>696</v>
      </c>
      <c r="CE253" s="195">
        <v>696</v>
      </c>
      <c r="CF253" s="195"/>
      <c r="CG253" s="195"/>
      <c r="CH253" s="195"/>
      <c r="CI253" s="195"/>
      <c r="CJ253" s="195"/>
      <c r="CK253" s="195"/>
    </row>
    <row r="254" spans="2:89" s="133" customFormat="1" ht="12">
      <c r="B254" s="223" t="s">
        <v>643</v>
      </c>
      <c r="C254" s="179"/>
      <c r="D254" s="195"/>
      <c r="E254" s="166">
        <v>500</v>
      </c>
      <c r="F254" s="179"/>
      <c r="G254" s="179">
        <v>100</v>
      </c>
      <c r="H254" s="179">
        <v>100</v>
      </c>
      <c r="I254" s="179">
        <v>100</v>
      </c>
      <c r="J254" s="179">
        <v>100</v>
      </c>
      <c r="K254" s="179">
        <v>100</v>
      </c>
      <c r="L254" s="195">
        <v>500</v>
      </c>
      <c r="M254" s="195"/>
      <c r="N254" s="195"/>
      <c r="O254" s="195"/>
      <c r="P254" s="195"/>
      <c r="Q254" s="195">
        <v>500</v>
      </c>
      <c r="R254" s="195">
        <v>500</v>
      </c>
      <c r="S254" s="195"/>
      <c r="T254" s="195"/>
      <c r="U254" s="195"/>
      <c r="V254" s="195"/>
      <c r="W254" s="195"/>
      <c r="X254" s="195"/>
      <c r="Y254" s="195">
        <v>100</v>
      </c>
      <c r="Z254" s="195"/>
      <c r="AA254" s="195"/>
      <c r="AB254" s="195"/>
      <c r="AC254" s="195"/>
      <c r="AD254" s="195">
        <v>100</v>
      </c>
      <c r="AE254" s="195">
        <v>100</v>
      </c>
      <c r="AF254" s="195"/>
      <c r="AG254" s="195"/>
      <c r="AH254" s="195"/>
      <c r="AI254" s="195"/>
      <c r="AJ254" s="195"/>
      <c r="AK254" s="195"/>
      <c r="AL254" s="195">
        <v>100</v>
      </c>
      <c r="AM254" s="195"/>
      <c r="AN254" s="195"/>
      <c r="AO254" s="195"/>
      <c r="AP254" s="195"/>
      <c r="AQ254" s="195">
        <v>100</v>
      </c>
      <c r="AR254" s="195">
        <v>100</v>
      </c>
      <c r="AS254" s="195"/>
      <c r="AT254" s="195"/>
      <c r="AU254" s="195"/>
      <c r="AV254" s="195"/>
      <c r="AW254" s="195"/>
      <c r="AX254" s="195"/>
      <c r="AY254" s="195">
        <v>100</v>
      </c>
      <c r="AZ254" s="195"/>
      <c r="BA254" s="195"/>
      <c r="BB254" s="195"/>
      <c r="BC254" s="195"/>
      <c r="BD254" s="195">
        <v>100</v>
      </c>
      <c r="BE254" s="195">
        <v>100</v>
      </c>
      <c r="BF254" s="195"/>
      <c r="BG254" s="195"/>
      <c r="BH254" s="195"/>
      <c r="BI254" s="195"/>
      <c r="BJ254" s="195"/>
      <c r="BK254" s="195"/>
      <c r="BL254" s="195">
        <v>100</v>
      </c>
      <c r="BM254" s="195"/>
      <c r="BN254" s="195"/>
      <c r="BO254" s="195"/>
      <c r="BP254" s="195"/>
      <c r="BQ254" s="195">
        <v>100</v>
      </c>
      <c r="BR254" s="195">
        <v>100</v>
      </c>
      <c r="BS254" s="195"/>
      <c r="BT254" s="195"/>
      <c r="BU254" s="195"/>
      <c r="BV254" s="195"/>
      <c r="BW254" s="195"/>
      <c r="BX254" s="195"/>
      <c r="BY254" s="195">
        <v>100</v>
      </c>
      <c r="BZ254" s="195"/>
      <c r="CA254" s="195"/>
      <c r="CB254" s="195"/>
      <c r="CC254" s="195"/>
      <c r="CD254" s="195">
        <v>100</v>
      </c>
      <c r="CE254" s="195">
        <v>100</v>
      </c>
      <c r="CF254" s="195"/>
      <c r="CG254" s="195"/>
      <c r="CH254" s="195"/>
      <c r="CI254" s="195"/>
      <c r="CJ254" s="195"/>
      <c r="CK254" s="195"/>
    </row>
    <row r="255" spans="2:89" s="134" customFormat="1" ht="12">
      <c r="B255" s="223" t="s">
        <v>644</v>
      </c>
      <c r="C255" s="179" t="s">
        <v>645</v>
      </c>
      <c r="D255" s="195"/>
      <c r="E255" s="166"/>
      <c r="F255" s="179"/>
      <c r="G255" s="179"/>
      <c r="H255" s="179"/>
      <c r="I255" s="179"/>
      <c r="J255" s="179"/>
      <c r="K255" s="179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  <c r="CH255" s="195"/>
      <c r="CI255" s="195"/>
      <c r="CJ255" s="195"/>
      <c r="CK255" s="195"/>
    </row>
    <row r="256" spans="2:89" s="133" customFormat="1" ht="12">
      <c r="B256" s="223" t="s">
        <v>646</v>
      </c>
      <c r="C256" s="179"/>
      <c r="D256" s="195"/>
      <c r="E256" s="166">
        <v>300</v>
      </c>
      <c r="F256" s="234"/>
      <c r="G256" s="179">
        <v>300</v>
      </c>
      <c r="H256" s="179"/>
      <c r="I256" s="179"/>
      <c r="J256" s="179"/>
      <c r="K256" s="179"/>
      <c r="L256" s="195">
        <v>300</v>
      </c>
      <c r="M256" s="195"/>
      <c r="N256" s="195"/>
      <c r="O256" s="195"/>
      <c r="P256" s="195"/>
      <c r="Q256" s="195">
        <v>300</v>
      </c>
      <c r="R256" s="195">
        <v>300</v>
      </c>
      <c r="S256" s="195"/>
      <c r="T256" s="195"/>
      <c r="U256" s="195"/>
      <c r="V256" s="195"/>
      <c r="W256" s="195"/>
      <c r="X256" s="195"/>
      <c r="Y256" s="195">
        <v>300</v>
      </c>
      <c r="Z256" s="195"/>
      <c r="AA256" s="195"/>
      <c r="AB256" s="195"/>
      <c r="AC256" s="195"/>
      <c r="AD256" s="195">
        <v>300</v>
      </c>
      <c r="AE256" s="195">
        <v>300</v>
      </c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  <c r="BB256" s="195"/>
      <c r="BC256" s="195"/>
      <c r="BD256" s="195"/>
      <c r="BE256" s="195"/>
      <c r="BF256" s="195"/>
      <c r="BG256" s="195"/>
      <c r="BH256" s="195"/>
      <c r="BI256" s="195"/>
      <c r="BJ256" s="195"/>
      <c r="BK256" s="195"/>
      <c r="BL256" s="195"/>
      <c r="BM256" s="195"/>
      <c r="BN256" s="195"/>
      <c r="BO256" s="195"/>
      <c r="BP256" s="195"/>
      <c r="BQ256" s="195"/>
      <c r="BR256" s="195"/>
      <c r="BS256" s="195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  <c r="CH256" s="195"/>
      <c r="CI256" s="195"/>
      <c r="CJ256" s="195"/>
      <c r="CK256" s="195"/>
    </row>
    <row r="257" spans="2:89" s="133" customFormat="1" ht="12">
      <c r="B257" s="223" t="s">
        <v>647</v>
      </c>
      <c r="C257" s="179"/>
      <c r="D257" s="195"/>
      <c r="E257" s="166">
        <v>500</v>
      </c>
      <c r="F257" s="234"/>
      <c r="G257" s="179"/>
      <c r="H257" s="179">
        <v>500</v>
      </c>
      <c r="I257" s="179"/>
      <c r="J257" s="179"/>
      <c r="K257" s="179"/>
      <c r="L257" s="195">
        <v>500</v>
      </c>
      <c r="M257" s="195"/>
      <c r="N257" s="195"/>
      <c r="O257" s="195"/>
      <c r="P257" s="195"/>
      <c r="Q257" s="195">
        <v>500</v>
      </c>
      <c r="R257" s="195">
        <v>500</v>
      </c>
      <c r="S257" s="195"/>
      <c r="T257" s="195"/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>
        <v>500</v>
      </c>
      <c r="AM257" s="195"/>
      <c r="AN257" s="195"/>
      <c r="AO257" s="195"/>
      <c r="AP257" s="195"/>
      <c r="AQ257" s="195">
        <v>500</v>
      </c>
      <c r="AR257" s="195">
        <v>500</v>
      </c>
      <c r="AS257" s="195"/>
      <c r="AT257" s="195"/>
      <c r="AU257" s="195"/>
      <c r="AV257" s="195"/>
      <c r="AW257" s="195"/>
      <c r="AX257" s="195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  <c r="BK257" s="195"/>
      <c r="BL257" s="195"/>
      <c r="BM257" s="195"/>
      <c r="BN257" s="195"/>
      <c r="BO257" s="195"/>
      <c r="BP257" s="195"/>
      <c r="BQ257" s="195"/>
      <c r="BR257" s="195"/>
      <c r="BS257" s="195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  <c r="CH257" s="195"/>
      <c r="CI257" s="195"/>
      <c r="CJ257" s="195"/>
      <c r="CK257" s="195"/>
    </row>
    <row r="258" spans="1:89" s="133" customFormat="1" ht="12">
      <c r="A258" s="466" t="s">
        <v>58</v>
      </c>
      <c r="B258" s="235" t="s">
        <v>648</v>
      </c>
      <c r="C258" s="149" t="s">
        <v>645</v>
      </c>
      <c r="D258" s="172"/>
      <c r="E258" s="173"/>
      <c r="F258" s="173"/>
      <c r="G258" s="173"/>
      <c r="H258" s="173"/>
      <c r="I258" s="173"/>
      <c r="J258" s="173"/>
      <c r="K258" s="173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50"/>
      <c r="AV258" s="150"/>
      <c r="AW258" s="150"/>
      <c r="AX258" s="150"/>
      <c r="AY258" s="172"/>
      <c r="AZ258" s="172"/>
      <c r="BA258" s="172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72"/>
      <c r="BM258" s="172"/>
      <c r="BN258" s="172"/>
      <c r="BO258" s="20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</row>
    <row r="259" spans="1:89" s="134" customFormat="1" ht="12">
      <c r="A259" s="466"/>
      <c r="B259" s="236" t="s">
        <v>649</v>
      </c>
      <c r="C259" s="159" t="s">
        <v>645</v>
      </c>
      <c r="D259" s="160"/>
      <c r="E259" s="164">
        <v>13390</v>
      </c>
      <c r="F259" s="164">
        <v>42</v>
      </c>
      <c r="G259" s="164">
        <v>12</v>
      </c>
      <c r="H259" s="164">
        <v>13</v>
      </c>
      <c r="I259" s="164">
        <v>6</v>
      </c>
      <c r="J259" s="164">
        <v>7</v>
      </c>
      <c r="K259" s="164">
        <v>4</v>
      </c>
      <c r="L259" s="160">
        <v>13390</v>
      </c>
      <c r="M259" s="160">
        <v>13390</v>
      </c>
      <c r="N259" s="160">
        <v>13390</v>
      </c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60">
        <v>4200</v>
      </c>
      <c r="Z259" s="160">
        <v>4200</v>
      </c>
      <c r="AA259" s="160">
        <v>4200</v>
      </c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60">
        <v>3860</v>
      </c>
      <c r="AM259" s="160">
        <v>3860</v>
      </c>
      <c r="AN259" s="160">
        <v>3860</v>
      </c>
      <c r="AO259" s="172"/>
      <c r="AP259" s="172"/>
      <c r="AQ259" s="172"/>
      <c r="AR259" s="172"/>
      <c r="AS259" s="172"/>
      <c r="AT259" s="172"/>
      <c r="AU259" s="150"/>
      <c r="AV259" s="150"/>
      <c r="AW259" s="150"/>
      <c r="AX259" s="150"/>
      <c r="AY259" s="160">
        <v>1980</v>
      </c>
      <c r="AZ259" s="160">
        <v>1980</v>
      </c>
      <c r="BA259" s="160">
        <v>1980</v>
      </c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L259" s="160">
        <v>2600</v>
      </c>
      <c r="BM259" s="160">
        <v>2600</v>
      </c>
      <c r="BN259" s="160">
        <v>2600</v>
      </c>
      <c r="BO259" s="202"/>
      <c r="BP259" s="172"/>
      <c r="BQ259" s="172"/>
      <c r="BR259" s="172"/>
      <c r="BS259" s="172"/>
      <c r="BT259" s="172"/>
      <c r="BU259" s="172"/>
      <c r="BV259" s="172"/>
      <c r="BW259" s="172"/>
      <c r="BX259" s="172"/>
      <c r="BY259" s="160">
        <v>750</v>
      </c>
      <c r="BZ259" s="160">
        <v>750</v>
      </c>
      <c r="CA259" s="160">
        <v>750</v>
      </c>
      <c r="CB259" s="172"/>
      <c r="CC259" s="172"/>
      <c r="CD259" s="172"/>
      <c r="CE259" s="172"/>
      <c r="CF259" s="172"/>
      <c r="CG259" s="172"/>
      <c r="CH259" s="172"/>
      <c r="CI259" s="172"/>
      <c r="CJ259" s="172"/>
      <c r="CK259" s="172"/>
    </row>
    <row r="260" spans="1:89" s="134" customFormat="1" ht="12">
      <c r="A260" s="466"/>
      <c r="B260" s="236" t="s">
        <v>650</v>
      </c>
      <c r="C260" s="159" t="s">
        <v>645</v>
      </c>
      <c r="D260" s="160"/>
      <c r="E260" s="164">
        <v>6815</v>
      </c>
      <c r="F260" s="164">
        <v>19</v>
      </c>
      <c r="G260" s="164">
        <v>4</v>
      </c>
      <c r="H260" s="164">
        <v>5</v>
      </c>
      <c r="I260" s="164">
        <v>4</v>
      </c>
      <c r="J260" s="164">
        <v>3</v>
      </c>
      <c r="K260" s="164">
        <v>3</v>
      </c>
      <c r="L260" s="160">
        <v>6815</v>
      </c>
      <c r="M260" s="160">
        <v>6815</v>
      </c>
      <c r="N260" s="160">
        <v>6815</v>
      </c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60">
        <v>950</v>
      </c>
      <c r="Z260" s="160">
        <v>950</v>
      </c>
      <c r="AA260" s="160">
        <v>950</v>
      </c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60">
        <v>1710</v>
      </c>
      <c r="AM260" s="160">
        <v>1710</v>
      </c>
      <c r="AN260" s="160">
        <v>1710</v>
      </c>
      <c r="AO260" s="172"/>
      <c r="AP260" s="172"/>
      <c r="AQ260" s="172"/>
      <c r="AR260" s="172"/>
      <c r="AS260" s="172"/>
      <c r="AT260" s="172"/>
      <c r="AU260" s="150"/>
      <c r="AV260" s="150"/>
      <c r="AW260" s="150"/>
      <c r="AX260" s="150"/>
      <c r="AY260" s="160">
        <v>1185</v>
      </c>
      <c r="AZ260" s="160">
        <v>1185</v>
      </c>
      <c r="BA260" s="160">
        <v>1185</v>
      </c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60">
        <v>970</v>
      </c>
      <c r="BM260" s="160">
        <v>970</v>
      </c>
      <c r="BN260" s="160">
        <v>970</v>
      </c>
      <c r="BO260" s="202"/>
      <c r="BP260" s="172"/>
      <c r="BQ260" s="172"/>
      <c r="BR260" s="172"/>
      <c r="BS260" s="172"/>
      <c r="BT260" s="172"/>
      <c r="BU260" s="172"/>
      <c r="BV260" s="172"/>
      <c r="BW260" s="172"/>
      <c r="BX260" s="172"/>
      <c r="BY260" s="160">
        <v>2000</v>
      </c>
      <c r="BZ260" s="160">
        <v>2000</v>
      </c>
      <c r="CA260" s="160">
        <v>2000</v>
      </c>
      <c r="CB260" s="172"/>
      <c r="CC260" s="172"/>
      <c r="CD260" s="172"/>
      <c r="CE260" s="172"/>
      <c r="CF260" s="172"/>
      <c r="CG260" s="172"/>
      <c r="CH260" s="172"/>
      <c r="CI260" s="172"/>
      <c r="CJ260" s="172"/>
      <c r="CK260" s="172"/>
    </row>
    <row r="261" spans="1:89" s="134" customFormat="1" ht="12">
      <c r="A261" s="466"/>
      <c r="B261" s="236" t="s">
        <v>651</v>
      </c>
      <c r="C261" s="159" t="s">
        <v>645</v>
      </c>
      <c r="D261" s="160"/>
      <c r="E261" s="164">
        <v>2510</v>
      </c>
      <c r="F261" s="164">
        <v>14</v>
      </c>
      <c r="G261" s="164">
        <v>2</v>
      </c>
      <c r="H261" s="164">
        <v>5</v>
      </c>
      <c r="I261" s="164">
        <v>3</v>
      </c>
      <c r="J261" s="164">
        <v>2</v>
      </c>
      <c r="K261" s="164">
        <v>2</v>
      </c>
      <c r="L261" s="160">
        <v>2510</v>
      </c>
      <c r="M261" s="160">
        <v>2510</v>
      </c>
      <c r="N261" s="160">
        <v>2510</v>
      </c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60">
        <v>350</v>
      </c>
      <c r="Z261" s="160">
        <v>350</v>
      </c>
      <c r="AA261" s="160">
        <v>350</v>
      </c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60">
        <v>760</v>
      </c>
      <c r="AM261" s="160">
        <v>760</v>
      </c>
      <c r="AN261" s="160">
        <v>760</v>
      </c>
      <c r="AO261" s="172"/>
      <c r="AP261" s="172"/>
      <c r="AQ261" s="172"/>
      <c r="AR261" s="172"/>
      <c r="AS261" s="172"/>
      <c r="AT261" s="172"/>
      <c r="AU261" s="150"/>
      <c r="AV261" s="150"/>
      <c r="AW261" s="150"/>
      <c r="AX261" s="150"/>
      <c r="AY261" s="160">
        <v>850</v>
      </c>
      <c r="AZ261" s="160">
        <v>850</v>
      </c>
      <c r="BA261" s="160">
        <v>850</v>
      </c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60">
        <v>250</v>
      </c>
      <c r="BM261" s="160">
        <v>250</v>
      </c>
      <c r="BN261" s="160">
        <v>250</v>
      </c>
      <c r="BO261" s="202"/>
      <c r="BP261" s="172"/>
      <c r="BQ261" s="172"/>
      <c r="BR261" s="172"/>
      <c r="BS261" s="172"/>
      <c r="BT261" s="172"/>
      <c r="BU261" s="172"/>
      <c r="BV261" s="172"/>
      <c r="BW261" s="172"/>
      <c r="BX261" s="172"/>
      <c r="BY261" s="160">
        <v>300</v>
      </c>
      <c r="BZ261" s="160">
        <v>300</v>
      </c>
      <c r="CA261" s="160">
        <v>300</v>
      </c>
      <c r="CB261" s="172"/>
      <c r="CC261" s="172"/>
      <c r="CD261" s="172"/>
      <c r="CE261" s="172"/>
      <c r="CF261" s="172"/>
      <c r="CG261" s="172"/>
      <c r="CH261" s="172"/>
      <c r="CI261" s="172"/>
      <c r="CJ261" s="172"/>
      <c r="CK261" s="172"/>
    </row>
    <row r="262" spans="2:89" s="124" customFormat="1" ht="12">
      <c r="B262" s="152" t="s">
        <v>652</v>
      </c>
      <c r="C262" s="153"/>
      <c r="D262" s="154"/>
      <c r="E262" s="155">
        <f>E263</f>
        <v>5000</v>
      </c>
      <c r="F262" s="239"/>
      <c r="G262" s="239"/>
      <c r="H262" s="76"/>
      <c r="I262" s="76"/>
      <c r="J262" s="76"/>
      <c r="K262" s="76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>
        <f>U263</f>
        <v>5000</v>
      </c>
      <c r="V262" s="154">
        <f aca="true" t="shared" si="36" ref="V262:CG262">V263</f>
        <v>5000</v>
      </c>
      <c r="W262" s="154">
        <f t="shared" si="36"/>
        <v>0</v>
      </c>
      <c r="X262" s="154">
        <f t="shared" si="36"/>
        <v>0</v>
      </c>
      <c r="Y262" s="154">
        <f t="shared" si="36"/>
        <v>0</v>
      </c>
      <c r="Z262" s="154">
        <f t="shared" si="36"/>
        <v>0</v>
      </c>
      <c r="AA262" s="154">
        <f t="shared" si="36"/>
        <v>0</v>
      </c>
      <c r="AB262" s="154">
        <f t="shared" si="36"/>
        <v>0</v>
      </c>
      <c r="AC262" s="154">
        <f t="shared" si="36"/>
        <v>0</v>
      </c>
      <c r="AD262" s="154">
        <f t="shared" si="36"/>
        <v>0</v>
      </c>
      <c r="AE262" s="154">
        <f t="shared" si="36"/>
        <v>0</v>
      </c>
      <c r="AF262" s="154">
        <f t="shared" si="36"/>
        <v>0</v>
      </c>
      <c r="AG262" s="154">
        <f t="shared" si="36"/>
        <v>0</v>
      </c>
      <c r="AH262" s="154">
        <f t="shared" si="36"/>
        <v>1000</v>
      </c>
      <c r="AI262" s="154">
        <f t="shared" si="36"/>
        <v>1000</v>
      </c>
      <c r="AJ262" s="154">
        <f t="shared" si="36"/>
        <v>0</v>
      </c>
      <c r="AK262" s="154">
        <f t="shared" si="36"/>
        <v>0</v>
      </c>
      <c r="AL262" s="154">
        <f t="shared" si="36"/>
        <v>0</v>
      </c>
      <c r="AM262" s="154">
        <f t="shared" si="36"/>
        <v>0</v>
      </c>
      <c r="AN262" s="154">
        <f t="shared" si="36"/>
        <v>0</v>
      </c>
      <c r="AO262" s="154">
        <f t="shared" si="36"/>
        <v>0</v>
      </c>
      <c r="AP262" s="154">
        <f t="shared" si="36"/>
        <v>0</v>
      </c>
      <c r="AQ262" s="154">
        <f t="shared" si="36"/>
        <v>0</v>
      </c>
      <c r="AR262" s="154">
        <f t="shared" si="36"/>
        <v>0</v>
      </c>
      <c r="AS262" s="154">
        <f t="shared" si="36"/>
        <v>0</v>
      </c>
      <c r="AT262" s="154">
        <f t="shared" si="36"/>
        <v>0</v>
      </c>
      <c r="AU262" s="154">
        <f t="shared" si="36"/>
        <v>1000</v>
      </c>
      <c r="AV262" s="154">
        <f t="shared" si="36"/>
        <v>1000</v>
      </c>
      <c r="AW262" s="154">
        <f t="shared" si="36"/>
        <v>0</v>
      </c>
      <c r="AX262" s="154">
        <f t="shared" si="36"/>
        <v>0</v>
      </c>
      <c r="AY262" s="154">
        <f t="shared" si="36"/>
        <v>0</v>
      </c>
      <c r="AZ262" s="154">
        <f t="shared" si="36"/>
        <v>0</v>
      </c>
      <c r="BA262" s="154">
        <f t="shared" si="36"/>
        <v>0</v>
      </c>
      <c r="BB262" s="154">
        <f t="shared" si="36"/>
        <v>0</v>
      </c>
      <c r="BC262" s="154">
        <f t="shared" si="36"/>
        <v>0</v>
      </c>
      <c r="BD262" s="154">
        <f t="shared" si="36"/>
        <v>0</v>
      </c>
      <c r="BE262" s="154">
        <f t="shared" si="36"/>
        <v>0</v>
      </c>
      <c r="BF262" s="154">
        <f t="shared" si="36"/>
        <v>0</v>
      </c>
      <c r="BG262" s="154">
        <f t="shared" si="36"/>
        <v>0</v>
      </c>
      <c r="BH262" s="154">
        <f t="shared" si="36"/>
        <v>1000</v>
      </c>
      <c r="BI262" s="154">
        <f t="shared" si="36"/>
        <v>1000</v>
      </c>
      <c r="BJ262" s="154">
        <f t="shared" si="36"/>
        <v>0</v>
      </c>
      <c r="BK262" s="154">
        <f t="shared" si="36"/>
        <v>0</v>
      </c>
      <c r="BL262" s="154">
        <f t="shared" si="36"/>
        <v>0</v>
      </c>
      <c r="BM262" s="154">
        <f t="shared" si="36"/>
        <v>0</v>
      </c>
      <c r="BN262" s="154">
        <f t="shared" si="36"/>
        <v>0</v>
      </c>
      <c r="BO262" s="154">
        <f t="shared" si="36"/>
        <v>0</v>
      </c>
      <c r="BP262" s="154">
        <f t="shared" si="36"/>
        <v>0</v>
      </c>
      <c r="BQ262" s="154">
        <f t="shared" si="36"/>
        <v>0</v>
      </c>
      <c r="BR262" s="154">
        <f t="shared" si="36"/>
        <v>0</v>
      </c>
      <c r="BS262" s="154">
        <f t="shared" si="36"/>
        <v>0</v>
      </c>
      <c r="BT262" s="154">
        <f t="shared" si="36"/>
        <v>0</v>
      </c>
      <c r="BU262" s="154">
        <f t="shared" si="36"/>
        <v>1000</v>
      </c>
      <c r="BV262" s="154">
        <f t="shared" si="36"/>
        <v>1000</v>
      </c>
      <c r="BW262" s="154">
        <f t="shared" si="36"/>
        <v>0</v>
      </c>
      <c r="BX262" s="154">
        <f t="shared" si="36"/>
        <v>0</v>
      </c>
      <c r="BY262" s="154">
        <f t="shared" si="36"/>
        <v>0</v>
      </c>
      <c r="BZ262" s="154">
        <f t="shared" si="36"/>
        <v>0</v>
      </c>
      <c r="CA262" s="154">
        <f t="shared" si="36"/>
        <v>0</v>
      </c>
      <c r="CB262" s="154">
        <f t="shared" si="36"/>
        <v>0</v>
      </c>
      <c r="CC262" s="154">
        <f t="shared" si="36"/>
        <v>0</v>
      </c>
      <c r="CD262" s="154">
        <f t="shared" si="36"/>
        <v>0</v>
      </c>
      <c r="CE262" s="154">
        <f t="shared" si="36"/>
        <v>0</v>
      </c>
      <c r="CF262" s="154">
        <f t="shared" si="36"/>
        <v>0</v>
      </c>
      <c r="CG262" s="154">
        <f t="shared" si="36"/>
        <v>0</v>
      </c>
      <c r="CH262" s="154">
        <f>CH263</f>
        <v>1000</v>
      </c>
      <c r="CI262" s="154">
        <f>CI263</f>
        <v>1000</v>
      </c>
      <c r="CJ262" s="154">
        <f>CJ263</f>
        <v>0</v>
      </c>
      <c r="CK262" s="154">
        <f>CK263</f>
        <v>0</v>
      </c>
    </row>
    <row r="263" spans="2:89" s="122" customFormat="1" ht="12">
      <c r="B263" s="240" t="s">
        <v>653</v>
      </c>
      <c r="C263" s="149"/>
      <c r="D263" s="146"/>
      <c r="E263" s="147">
        <v>5000</v>
      </c>
      <c r="F263" s="148"/>
      <c r="G263" s="148"/>
      <c r="H263" s="145"/>
      <c r="I263" s="145"/>
      <c r="J263" s="145"/>
      <c r="K263" s="145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>
        <v>5000</v>
      </c>
      <c r="V263" s="150">
        <v>5000</v>
      </c>
      <c r="W263" s="150"/>
      <c r="X263" s="150"/>
      <c r="Y263" s="150"/>
      <c r="Z263" s="150"/>
      <c r="AA263" s="150"/>
      <c r="AB263" s="150"/>
      <c r="AC263" s="150"/>
      <c r="AD263" s="268"/>
      <c r="AE263" s="268"/>
      <c r="AF263" s="150"/>
      <c r="AG263" s="150"/>
      <c r="AH263" s="150">
        <v>1000</v>
      </c>
      <c r="AI263" s="150">
        <v>1000</v>
      </c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>
        <v>1000</v>
      </c>
      <c r="AV263" s="150">
        <v>1000</v>
      </c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>
        <v>1000</v>
      </c>
      <c r="BI263" s="150">
        <v>1000</v>
      </c>
      <c r="BJ263" s="150"/>
      <c r="BK263" s="150"/>
      <c r="BL263" s="268"/>
      <c r="BM263" s="268"/>
      <c r="BN263" s="268"/>
      <c r="BO263" s="268"/>
      <c r="BP263" s="268"/>
      <c r="BQ263" s="268"/>
      <c r="BR263" s="268"/>
      <c r="BS263" s="268"/>
      <c r="BT263" s="268"/>
      <c r="BU263" s="150">
        <v>1000</v>
      </c>
      <c r="BV263" s="150">
        <v>1000</v>
      </c>
      <c r="BW263" s="268"/>
      <c r="BX263" s="268"/>
      <c r="BY263" s="268"/>
      <c r="BZ263" s="268"/>
      <c r="CA263" s="268"/>
      <c r="CB263" s="268"/>
      <c r="CC263" s="268"/>
      <c r="CD263" s="268"/>
      <c r="CE263" s="268"/>
      <c r="CF263" s="268"/>
      <c r="CG263" s="268"/>
      <c r="CH263" s="150">
        <v>1000</v>
      </c>
      <c r="CI263" s="150">
        <v>1000</v>
      </c>
      <c r="CJ263" s="268"/>
      <c r="CK263" s="268"/>
    </row>
    <row r="264" spans="2:89" s="125" customFormat="1" ht="12">
      <c r="B264" s="241"/>
      <c r="C264" s="226"/>
      <c r="D264" s="242"/>
      <c r="E264" s="243"/>
      <c r="F264" s="244"/>
      <c r="G264" s="244"/>
      <c r="H264" s="245"/>
      <c r="I264" s="245"/>
      <c r="J264" s="245"/>
      <c r="K264" s="245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/>
      <c r="AA264" s="264"/>
      <c r="AB264" s="264"/>
      <c r="AC264" s="264"/>
      <c r="AD264" s="264"/>
      <c r="AE264" s="264"/>
      <c r="AF264" s="264"/>
      <c r="AG264" s="264"/>
      <c r="AH264" s="264"/>
      <c r="AI264" s="264"/>
      <c r="AJ264" s="264"/>
      <c r="AK264" s="264"/>
      <c r="AL264" s="264"/>
      <c r="AM264" s="264"/>
      <c r="AN264" s="264"/>
      <c r="AO264" s="264"/>
      <c r="AP264" s="264"/>
      <c r="AQ264" s="264"/>
      <c r="AR264" s="264"/>
      <c r="AS264" s="264"/>
      <c r="AT264" s="264"/>
      <c r="AU264" s="264"/>
      <c r="AV264" s="264"/>
      <c r="AW264" s="264"/>
      <c r="AX264" s="264"/>
      <c r="AY264" s="264"/>
      <c r="AZ264" s="264"/>
      <c r="BA264" s="264"/>
      <c r="BB264" s="264"/>
      <c r="BC264" s="264"/>
      <c r="BD264" s="264"/>
      <c r="BE264" s="264"/>
      <c r="BF264" s="264"/>
      <c r="BG264" s="264"/>
      <c r="BH264" s="264"/>
      <c r="BI264" s="264"/>
      <c r="BJ264" s="264"/>
      <c r="BK264" s="264"/>
      <c r="BL264" s="269"/>
      <c r="BM264" s="269"/>
      <c r="BN264" s="269"/>
      <c r="BO264" s="269"/>
      <c r="BP264" s="269"/>
      <c r="BQ264" s="269"/>
      <c r="BR264" s="269"/>
      <c r="BS264" s="269"/>
      <c r="BT264" s="269"/>
      <c r="BU264" s="269"/>
      <c r="BV264" s="269"/>
      <c r="BW264" s="269"/>
      <c r="BX264" s="269"/>
      <c r="BY264" s="269"/>
      <c r="BZ264" s="269"/>
      <c r="CA264" s="269"/>
      <c r="CB264" s="269"/>
      <c r="CC264" s="269"/>
      <c r="CD264" s="269"/>
      <c r="CE264" s="269"/>
      <c r="CF264" s="269"/>
      <c r="CG264" s="269"/>
      <c r="CH264" s="269"/>
      <c r="CI264" s="269"/>
      <c r="CJ264" s="269"/>
      <c r="CK264" s="269"/>
    </row>
    <row r="265" spans="2:89" s="122" customFormat="1" ht="12">
      <c r="B265" s="246"/>
      <c r="C265" s="222"/>
      <c r="D265" s="242"/>
      <c r="E265" s="243"/>
      <c r="F265" s="244"/>
      <c r="G265" s="244"/>
      <c r="H265" s="245"/>
      <c r="I265" s="245"/>
      <c r="J265" s="245"/>
      <c r="K265" s="245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  <c r="Y265" s="264"/>
      <c r="Z265" s="264"/>
      <c r="AA265" s="264"/>
      <c r="AB265" s="264"/>
      <c r="AC265" s="264"/>
      <c r="AD265" s="264"/>
      <c r="AE265" s="264"/>
      <c r="AF265" s="264"/>
      <c r="AG265" s="264"/>
      <c r="AH265" s="264"/>
      <c r="AI265" s="264"/>
      <c r="AJ265" s="264"/>
      <c r="AK265" s="264"/>
      <c r="AL265" s="264"/>
      <c r="AM265" s="264"/>
      <c r="AN265" s="264"/>
      <c r="AO265" s="264"/>
      <c r="AP265" s="264"/>
      <c r="AQ265" s="264"/>
      <c r="AR265" s="264"/>
      <c r="AS265" s="264"/>
      <c r="AT265" s="264"/>
      <c r="AU265" s="264"/>
      <c r="AV265" s="264"/>
      <c r="AW265" s="264"/>
      <c r="AX265" s="264"/>
      <c r="AY265" s="264"/>
      <c r="AZ265" s="264"/>
      <c r="BA265" s="264"/>
      <c r="BB265" s="264"/>
      <c r="BC265" s="264"/>
      <c r="BD265" s="264"/>
      <c r="BE265" s="264"/>
      <c r="BF265" s="264"/>
      <c r="BG265" s="264"/>
      <c r="BH265" s="264"/>
      <c r="BI265" s="264"/>
      <c r="BJ265" s="264"/>
      <c r="BK265" s="264"/>
      <c r="BL265" s="269"/>
      <c r="BM265" s="269"/>
      <c r="BN265" s="269"/>
      <c r="BO265" s="269"/>
      <c r="BP265" s="269"/>
      <c r="BQ265" s="269"/>
      <c r="BR265" s="269"/>
      <c r="BS265" s="269"/>
      <c r="BT265" s="269"/>
      <c r="BU265" s="269"/>
      <c r="BV265" s="269"/>
      <c r="BW265" s="269"/>
      <c r="BX265" s="269"/>
      <c r="BY265" s="269"/>
      <c r="BZ265" s="269"/>
      <c r="CA265" s="269"/>
      <c r="CB265" s="269"/>
      <c r="CC265" s="269"/>
      <c r="CD265" s="269"/>
      <c r="CE265" s="269"/>
      <c r="CF265" s="269"/>
      <c r="CG265" s="269"/>
      <c r="CH265" s="269"/>
      <c r="CI265" s="269"/>
      <c r="CJ265" s="269"/>
      <c r="CK265" s="269"/>
    </row>
    <row r="266" spans="2:89" s="125" customFormat="1" ht="12">
      <c r="B266" s="241"/>
      <c r="C266" s="226"/>
      <c r="D266" s="247"/>
      <c r="E266" s="248"/>
      <c r="F266" s="249"/>
      <c r="G266" s="249"/>
      <c r="H266" s="250"/>
      <c r="I266" s="250"/>
      <c r="J266" s="250"/>
      <c r="K266" s="250"/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7"/>
      <c r="Z266" s="247"/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7"/>
      <c r="BA266" s="247"/>
      <c r="BB266" s="247"/>
      <c r="BC266" s="247"/>
      <c r="BD266" s="247"/>
      <c r="BE266" s="247"/>
      <c r="BF266" s="247"/>
      <c r="BG266" s="247"/>
      <c r="BH266" s="247"/>
      <c r="BI266" s="247"/>
      <c r="BJ266" s="247"/>
      <c r="BK266" s="247"/>
      <c r="BL266" s="270"/>
      <c r="BM266" s="270"/>
      <c r="BN266" s="270"/>
      <c r="BO266" s="270"/>
      <c r="BP266" s="269"/>
      <c r="BQ266" s="269"/>
      <c r="BR266" s="269"/>
      <c r="BS266" s="269"/>
      <c r="BT266" s="269"/>
      <c r="BU266" s="269"/>
      <c r="BV266" s="269"/>
      <c r="BW266" s="269"/>
      <c r="BX266" s="269"/>
      <c r="BY266" s="269"/>
      <c r="BZ266" s="269"/>
      <c r="CA266" s="269"/>
      <c r="CB266" s="269"/>
      <c r="CC266" s="269"/>
      <c r="CD266" s="269"/>
      <c r="CE266" s="269"/>
      <c r="CF266" s="269"/>
      <c r="CG266" s="269"/>
      <c r="CH266" s="269"/>
      <c r="CI266" s="269"/>
      <c r="CJ266" s="269"/>
      <c r="CK266" s="269"/>
    </row>
    <row r="267" spans="2:89" s="122" customFormat="1" ht="12">
      <c r="B267" s="246"/>
      <c r="C267" s="222"/>
      <c r="D267" s="242"/>
      <c r="E267" s="243"/>
      <c r="F267" s="244"/>
      <c r="G267" s="244"/>
      <c r="H267" s="245"/>
      <c r="I267" s="245"/>
      <c r="J267" s="245"/>
      <c r="K267" s="245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  <c r="Y267" s="264"/>
      <c r="Z267" s="264"/>
      <c r="AA267" s="264"/>
      <c r="AB267" s="264"/>
      <c r="AC267" s="264"/>
      <c r="AD267" s="264"/>
      <c r="AE267" s="264"/>
      <c r="AF267" s="264"/>
      <c r="AG267" s="264"/>
      <c r="AH267" s="264"/>
      <c r="AI267" s="264"/>
      <c r="AJ267" s="264"/>
      <c r="AK267" s="264"/>
      <c r="AL267" s="264"/>
      <c r="AM267" s="264"/>
      <c r="AN267" s="264"/>
      <c r="AO267" s="264"/>
      <c r="AP267" s="264"/>
      <c r="AQ267" s="264"/>
      <c r="AR267" s="264"/>
      <c r="AS267" s="264"/>
      <c r="AT267" s="264"/>
      <c r="AU267" s="264"/>
      <c r="AV267" s="264"/>
      <c r="AW267" s="264"/>
      <c r="AX267" s="264"/>
      <c r="AY267" s="264"/>
      <c r="AZ267" s="264"/>
      <c r="BA267" s="264"/>
      <c r="BB267" s="264"/>
      <c r="BC267" s="264"/>
      <c r="BD267" s="264"/>
      <c r="BE267" s="264"/>
      <c r="BF267" s="264"/>
      <c r="BG267" s="264"/>
      <c r="BH267" s="264"/>
      <c r="BI267" s="264"/>
      <c r="BJ267" s="264"/>
      <c r="BK267" s="264"/>
      <c r="BL267" s="269"/>
      <c r="BM267" s="269"/>
      <c r="BN267" s="269"/>
      <c r="BO267" s="269"/>
      <c r="BP267" s="270"/>
      <c r="BQ267" s="270"/>
      <c r="BR267" s="270"/>
      <c r="BS267" s="270"/>
      <c r="BT267" s="270"/>
      <c r="BU267" s="270"/>
      <c r="BV267" s="270"/>
      <c r="BW267" s="270"/>
      <c r="BX267" s="270"/>
      <c r="BY267" s="270"/>
      <c r="BZ267" s="270"/>
      <c r="CA267" s="270"/>
      <c r="CB267" s="270"/>
      <c r="CC267" s="270"/>
      <c r="CD267" s="270"/>
      <c r="CE267" s="270"/>
      <c r="CF267" s="270"/>
      <c r="CG267" s="270"/>
      <c r="CH267" s="270"/>
      <c r="CI267" s="270"/>
      <c r="CJ267" s="270"/>
      <c r="CK267" s="270"/>
    </row>
    <row r="268" spans="2:89" s="125" customFormat="1" ht="12">
      <c r="B268" s="241"/>
      <c r="C268" s="226"/>
      <c r="D268" s="247"/>
      <c r="E268" s="248"/>
      <c r="F268" s="249"/>
      <c r="G268" s="249"/>
      <c r="H268" s="250"/>
      <c r="I268" s="250"/>
      <c r="J268" s="250"/>
      <c r="K268" s="250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70"/>
      <c r="BM268" s="270"/>
      <c r="BN268" s="270"/>
      <c r="BO268" s="270"/>
      <c r="BP268" s="269"/>
      <c r="BQ268" s="269"/>
      <c r="BR268" s="269"/>
      <c r="BS268" s="269"/>
      <c r="BT268" s="269"/>
      <c r="BU268" s="269"/>
      <c r="BV268" s="269"/>
      <c r="BW268" s="269"/>
      <c r="BX268" s="269"/>
      <c r="BY268" s="269"/>
      <c r="BZ268" s="269"/>
      <c r="CA268" s="269"/>
      <c r="CB268" s="269"/>
      <c r="CC268" s="269"/>
      <c r="CD268" s="269"/>
      <c r="CE268" s="269"/>
      <c r="CF268" s="269"/>
      <c r="CG268" s="269"/>
      <c r="CH268" s="269"/>
      <c r="CI268" s="269"/>
      <c r="CJ268" s="269"/>
      <c r="CK268" s="269"/>
    </row>
    <row r="269" spans="2:89" s="122" customFormat="1" ht="12">
      <c r="B269" s="246"/>
      <c r="C269" s="222"/>
      <c r="D269" s="242"/>
      <c r="E269" s="243"/>
      <c r="F269" s="244"/>
      <c r="G269" s="244"/>
      <c r="H269" s="245"/>
      <c r="I269" s="245"/>
      <c r="J269" s="245"/>
      <c r="K269" s="245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  <c r="AD269" s="264"/>
      <c r="AE269" s="264"/>
      <c r="AF269" s="264"/>
      <c r="AG269" s="264"/>
      <c r="AH269" s="264"/>
      <c r="AI269" s="264"/>
      <c r="AJ269" s="264"/>
      <c r="AK269" s="264"/>
      <c r="AL269" s="264"/>
      <c r="AM269" s="264"/>
      <c r="AN269" s="264"/>
      <c r="AO269" s="264"/>
      <c r="AP269" s="264"/>
      <c r="AQ269" s="264"/>
      <c r="AR269" s="264"/>
      <c r="AS269" s="264"/>
      <c r="AT269" s="264"/>
      <c r="AU269" s="264"/>
      <c r="AV269" s="264"/>
      <c r="AW269" s="264"/>
      <c r="AX269" s="264"/>
      <c r="AY269" s="264"/>
      <c r="AZ269" s="264"/>
      <c r="BA269" s="264"/>
      <c r="BB269" s="264"/>
      <c r="BC269" s="264"/>
      <c r="BD269" s="264"/>
      <c r="BE269" s="264"/>
      <c r="BF269" s="264"/>
      <c r="BG269" s="264"/>
      <c r="BH269" s="264"/>
      <c r="BI269" s="264"/>
      <c r="BJ269" s="264"/>
      <c r="BK269" s="264"/>
      <c r="BL269" s="269"/>
      <c r="BM269" s="269"/>
      <c r="BN269" s="269"/>
      <c r="BO269" s="269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0"/>
      <c r="BZ269" s="270"/>
      <c r="CA269" s="270"/>
      <c r="CB269" s="270"/>
      <c r="CC269" s="270"/>
      <c r="CD269" s="270"/>
      <c r="CE269" s="270"/>
      <c r="CF269" s="270"/>
      <c r="CG269" s="270"/>
      <c r="CH269" s="270"/>
      <c r="CI269" s="270"/>
      <c r="CJ269" s="270"/>
      <c r="CK269" s="270"/>
    </row>
    <row r="270" spans="2:89" s="125" customFormat="1" ht="12">
      <c r="B270" s="241"/>
      <c r="C270" s="226"/>
      <c r="D270" s="247"/>
      <c r="E270" s="248"/>
      <c r="F270" s="249"/>
      <c r="G270" s="249"/>
      <c r="H270" s="250"/>
      <c r="I270" s="250"/>
      <c r="J270" s="250"/>
      <c r="K270" s="250"/>
      <c r="L270" s="247"/>
      <c r="M270" s="247"/>
      <c r="N270" s="247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70"/>
      <c r="BM270" s="270"/>
      <c r="BN270" s="270"/>
      <c r="BO270" s="270"/>
      <c r="BP270" s="269"/>
      <c r="BQ270" s="269"/>
      <c r="BR270" s="269"/>
      <c r="BS270" s="269"/>
      <c r="BT270" s="269"/>
      <c r="BU270" s="269"/>
      <c r="BV270" s="269"/>
      <c r="BW270" s="269"/>
      <c r="BX270" s="269"/>
      <c r="BY270" s="269"/>
      <c r="BZ270" s="269"/>
      <c r="CA270" s="269"/>
      <c r="CB270" s="269"/>
      <c r="CC270" s="269"/>
      <c r="CD270" s="269"/>
      <c r="CE270" s="269"/>
      <c r="CF270" s="269"/>
      <c r="CG270" s="269"/>
      <c r="CH270" s="269"/>
      <c r="CI270" s="269"/>
      <c r="CJ270" s="269"/>
      <c r="CK270" s="269"/>
    </row>
    <row r="271" spans="2:89" s="122" customFormat="1" ht="12">
      <c r="B271" s="246"/>
      <c r="C271" s="222"/>
      <c r="D271" s="242"/>
      <c r="E271" s="243"/>
      <c r="F271" s="244"/>
      <c r="G271" s="244"/>
      <c r="H271" s="245"/>
      <c r="I271" s="245"/>
      <c r="J271" s="245"/>
      <c r="K271" s="245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4"/>
      <c r="W271" s="264"/>
      <c r="X271" s="264"/>
      <c r="Y271" s="264"/>
      <c r="Z271" s="264"/>
      <c r="AA271" s="264"/>
      <c r="AB271" s="264"/>
      <c r="AC271" s="264"/>
      <c r="AD271" s="264"/>
      <c r="AE271" s="264"/>
      <c r="AF271" s="264"/>
      <c r="AG271" s="264"/>
      <c r="AH271" s="264"/>
      <c r="AI271" s="264"/>
      <c r="AJ271" s="264"/>
      <c r="AK271" s="264"/>
      <c r="AL271" s="264"/>
      <c r="AM271" s="264"/>
      <c r="AN271" s="264"/>
      <c r="AO271" s="264"/>
      <c r="AP271" s="264"/>
      <c r="AQ271" s="264"/>
      <c r="AR271" s="264"/>
      <c r="AS271" s="264"/>
      <c r="AT271" s="264"/>
      <c r="AU271" s="264"/>
      <c r="AV271" s="264"/>
      <c r="AW271" s="264"/>
      <c r="AX271" s="264"/>
      <c r="AY271" s="264"/>
      <c r="AZ271" s="264"/>
      <c r="BA271" s="264"/>
      <c r="BB271" s="264"/>
      <c r="BC271" s="264"/>
      <c r="BD271" s="264"/>
      <c r="BE271" s="264"/>
      <c r="BF271" s="264"/>
      <c r="BG271" s="264"/>
      <c r="BH271" s="264"/>
      <c r="BI271" s="264"/>
      <c r="BJ271" s="264"/>
      <c r="BK271" s="264"/>
      <c r="BL271" s="269"/>
      <c r="BM271" s="269"/>
      <c r="BN271" s="269"/>
      <c r="BO271" s="269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</row>
    <row r="272" spans="2:89" s="122" customFormat="1" ht="12">
      <c r="B272" s="246"/>
      <c r="C272" s="222"/>
      <c r="D272" s="247"/>
      <c r="E272" s="248"/>
      <c r="F272" s="249"/>
      <c r="G272" s="249"/>
      <c r="H272" s="250"/>
      <c r="I272" s="250"/>
      <c r="J272" s="250"/>
      <c r="K272" s="250"/>
      <c r="L272" s="247"/>
      <c r="M272" s="247"/>
      <c r="N272" s="247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70"/>
      <c r="BM272" s="270"/>
      <c r="BN272" s="270"/>
      <c r="BO272" s="270"/>
      <c r="BP272" s="269"/>
      <c r="BQ272" s="269"/>
      <c r="BR272" s="269"/>
      <c r="BS272" s="269"/>
      <c r="BT272" s="269"/>
      <c r="BU272" s="269"/>
      <c r="BV272" s="269"/>
      <c r="BW272" s="269"/>
      <c r="BX272" s="269"/>
      <c r="BY272" s="269"/>
      <c r="BZ272" s="269"/>
      <c r="CA272" s="269"/>
      <c r="CB272" s="269"/>
      <c r="CC272" s="269"/>
      <c r="CD272" s="269"/>
      <c r="CE272" s="269"/>
      <c r="CF272" s="269"/>
      <c r="CG272" s="269"/>
      <c r="CH272" s="269"/>
      <c r="CI272" s="269"/>
      <c r="CJ272" s="269"/>
      <c r="CK272" s="269"/>
    </row>
    <row r="273" spans="2:89" s="125" customFormat="1" ht="12">
      <c r="B273" s="241"/>
      <c r="C273" s="222"/>
      <c r="D273" s="247"/>
      <c r="E273" s="248"/>
      <c r="F273" s="249"/>
      <c r="G273" s="249"/>
      <c r="H273" s="250"/>
      <c r="I273" s="250"/>
      <c r="J273" s="250"/>
      <c r="K273" s="250"/>
      <c r="L273" s="247"/>
      <c r="M273" s="247"/>
      <c r="N273" s="247"/>
      <c r="O273" s="247"/>
      <c r="P273" s="247"/>
      <c r="Q273" s="247"/>
      <c r="R273" s="247"/>
      <c r="S273" s="247"/>
      <c r="T273" s="247"/>
      <c r="U273" s="247"/>
      <c r="V273" s="247"/>
      <c r="W273" s="247"/>
      <c r="X273" s="247"/>
      <c r="Y273" s="247"/>
      <c r="Z273" s="247"/>
      <c r="AA273" s="247"/>
      <c r="AB273" s="247"/>
      <c r="AC273" s="247"/>
      <c r="AD273" s="247"/>
      <c r="AE273" s="247"/>
      <c r="AF273" s="247"/>
      <c r="AG273" s="247"/>
      <c r="AH273" s="247"/>
      <c r="AI273" s="247"/>
      <c r="AJ273" s="247"/>
      <c r="AK273" s="247"/>
      <c r="AL273" s="247"/>
      <c r="AM273" s="247"/>
      <c r="AN273" s="247"/>
      <c r="AO273" s="247"/>
      <c r="AP273" s="247"/>
      <c r="AQ273" s="247"/>
      <c r="AR273" s="247"/>
      <c r="AS273" s="247"/>
      <c r="AT273" s="247"/>
      <c r="AU273" s="247"/>
      <c r="AV273" s="247"/>
      <c r="AW273" s="247"/>
      <c r="AX273" s="247"/>
      <c r="AY273" s="247"/>
      <c r="AZ273" s="247"/>
      <c r="BA273" s="247"/>
      <c r="BB273" s="247"/>
      <c r="BC273" s="247"/>
      <c r="BD273" s="247"/>
      <c r="BE273" s="247"/>
      <c r="BF273" s="247"/>
      <c r="BG273" s="247"/>
      <c r="BH273" s="247"/>
      <c r="BI273" s="247"/>
      <c r="BJ273" s="247"/>
      <c r="BK273" s="247"/>
      <c r="BL273" s="270"/>
      <c r="BM273" s="270"/>
      <c r="BN273" s="270"/>
      <c r="BO273" s="270"/>
      <c r="BP273" s="270"/>
      <c r="BQ273" s="270"/>
      <c r="BR273" s="270"/>
      <c r="BS273" s="270"/>
      <c r="BT273" s="270"/>
      <c r="BU273" s="270"/>
      <c r="BV273" s="270"/>
      <c r="BW273" s="270"/>
      <c r="BX273" s="270"/>
      <c r="BY273" s="270"/>
      <c r="BZ273" s="270"/>
      <c r="CA273" s="270"/>
      <c r="CB273" s="270"/>
      <c r="CC273" s="270"/>
      <c r="CD273" s="270"/>
      <c r="CE273" s="270"/>
      <c r="CF273" s="270"/>
      <c r="CG273" s="270"/>
      <c r="CH273" s="270"/>
      <c r="CI273" s="270"/>
      <c r="CJ273" s="270"/>
      <c r="CK273" s="270"/>
    </row>
    <row r="274" spans="2:89" ht="13.5">
      <c r="B274" s="251"/>
      <c r="C274" s="252"/>
      <c r="D274" s="253"/>
      <c r="E274" s="254"/>
      <c r="F274" s="255"/>
      <c r="G274" s="255"/>
      <c r="H274" s="256"/>
      <c r="I274" s="256"/>
      <c r="J274" s="256"/>
      <c r="K274" s="256"/>
      <c r="L274" s="265"/>
      <c r="M274" s="266"/>
      <c r="N274" s="266"/>
      <c r="O274" s="266"/>
      <c r="P274" s="266"/>
      <c r="Q274" s="266"/>
      <c r="R274" s="266"/>
      <c r="S274" s="266"/>
      <c r="T274" s="266"/>
      <c r="U274" s="266"/>
      <c r="V274" s="266"/>
      <c r="W274" s="266"/>
      <c r="X274" s="266"/>
      <c r="Y274" s="265"/>
      <c r="Z274" s="266"/>
      <c r="AA274" s="266"/>
      <c r="AB274" s="266"/>
      <c r="AC274" s="266"/>
      <c r="AD274" s="266"/>
      <c r="AE274" s="266"/>
      <c r="AF274" s="266"/>
      <c r="AG274" s="266"/>
      <c r="AH274" s="266"/>
      <c r="AI274" s="266"/>
      <c r="AJ274" s="266"/>
      <c r="AK274" s="266"/>
      <c r="AL274" s="265"/>
      <c r="AM274" s="266"/>
      <c r="AN274" s="266"/>
      <c r="AO274" s="266"/>
      <c r="AP274" s="266"/>
      <c r="AQ274" s="266"/>
      <c r="AR274" s="266"/>
      <c r="AS274" s="266"/>
      <c r="AT274" s="266"/>
      <c r="AU274" s="266"/>
      <c r="AV274" s="266"/>
      <c r="AW274" s="266"/>
      <c r="AX274" s="266"/>
      <c r="AY274" s="265"/>
      <c r="AZ274" s="266"/>
      <c r="BA274" s="266"/>
      <c r="BB274" s="266"/>
      <c r="BC274" s="266"/>
      <c r="BD274" s="266"/>
      <c r="BE274" s="266"/>
      <c r="BF274" s="266"/>
      <c r="BG274" s="266"/>
      <c r="BH274" s="266"/>
      <c r="BI274" s="266"/>
      <c r="BJ274" s="266"/>
      <c r="BK274" s="266"/>
      <c r="BP274" s="271"/>
      <c r="BQ274" s="271"/>
      <c r="BR274" s="271"/>
      <c r="BS274" s="271"/>
      <c r="BT274" s="271"/>
      <c r="BU274" s="271"/>
      <c r="BV274" s="271"/>
      <c r="BW274" s="271"/>
      <c r="BX274" s="271"/>
      <c r="BY274" s="271"/>
      <c r="BZ274" s="271"/>
      <c r="CA274" s="271"/>
      <c r="CB274" s="271"/>
      <c r="CC274" s="271"/>
      <c r="CD274" s="271"/>
      <c r="CE274" s="271"/>
      <c r="CF274" s="271"/>
      <c r="CG274" s="271"/>
      <c r="CH274" s="271"/>
      <c r="CI274" s="271"/>
      <c r="CJ274" s="271"/>
      <c r="CK274" s="271"/>
    </row>
    <row r="275" spans="2:63" ht="13.5">
      <c r="B275" s="251"/>
      <c r="C275" s="252"/>
      <c r="D275" s="257"/>
      <c r="E275" s="254"/>
      <c r="F275" s="255"/>
      <c r="G275" s="255"/>
      <c r="H275" s="256"/>
      <c r="I275" s="256"/>
      <c r="J275" s="256"/>
      <c r="K275" s="256"/>
      <c r="L275" s="265"/>
      <c r="M275" s="266"/>
      <c r="N275" s="266"/>
      <c r="O275" s="266"/>
      <c r="P275" s="266"/>
      <c r="Q275" s="266"/>
      <c r="R275" s="266"/>
      <c r="S275" s="266"/>
      <c r="T275" s="266"/>
      <c r="U275" s="266"/>
      <c r="V275" s="266"/>
      <c r="W275" s="266"/>
      <c r="X275" s="266"/>
      <c r="Y275" s="265"/>
      <c r="Z275" s="266"/>
      <c r="AA275" s="266"/>
      <c r="AB275" s="266"/>
      <c r="AC275" s="266"/>
      <c r="AD275" s="266"/>
      <c r="AE275" s="266"/>
      <c r="AF275" s="266"/>
      <c r="AG275" s="266"/>
      <c r="AH275" s="266"/>
      <c r="AI275" s="266"/>
      <c r="AJ275" s="266"/>
      <c r="AK275" s="266"/>
      <c r="AL275" s="265"/>
      <c r="AM275" s="266"/>
      <c r="AN275" s="266"/>
      <c r="AO275" s="266"/>
      <c r="AP275" s="266"/>
      <c r="AQ275" s="266"/>
      <c r="AR275" s="266"/>
      <c r="AS275" s="266"/>
      <c r="AT275" s="266"/>
      <c r="AU275" s="266"/>
      <c r="AV275" s="266"/>
      <c r="AW275" s="266"/>
      <c r="AX275" s="266"/>
      <c r="AY275" s="265"/>
      <c r="AZ275" s="266"/>
      <c r="BA275" s="266"/>
      <c r="BB275" s="266"/>
      <c r="BC275" s="266"/>
      <c r="BD275" s="266"/>
      <c r="BE275" s="266"/>
      <c r="BF275" s="266"/>
      <c r="BG275" s="266"/>
      <c r="BH275" s="266"/>
      <c r="BI275" s="266"/>
      <c r="BJ275" s="266"/>
      <c r="BK275" s="266"/>
    </row>
    <row r="276" spans="2:63" ht="13.5">
      <c r="B276" s="251"/>
      <c r="C276" s="252"/>
      <c r="D276" s="257"/>
      <c r="E276" s="254"/>
      <c r="F276" s="255"/>
      <c r="G276" s="255"/>
      <c r="H276" s="256"/>
      <c r="I276" s="256"/>
      <c r="J276" s="256"/>
      <c r="K276" s="256"/>
      <c r="L276" s="265"/>
      <c r="M276" s="266"/>
      <c r="N276" s="266"/>
      <c r="O276" s="266"/>
      <c r="P276" s="266"/>
      <c r="Q276" s="266"/>
      <c r="R276" s="266"/>
      <c r="S276" s="266"/>
      <c r="T276" s="266"/>
      <c r="U276" s="266"/>
      <c r="V276" s="266"/>
      <c r="W276" s="266"/>
      <c r="X276" s="266"/>
      <c r="Y276" s="265"/>
      <c r="Z276" s="266"/>
      <c r="AA276" s="266"/>
      <c r="AB276" s="266"/>
      <c r="AC276" s="266"/>
      <c r="AD276" s="266"/>
      <c r="AE276" s="266"/>
      <c r="AF276" s="266"/>
      <c r="AG276" s="266"/>
      <c r="AH276" s="266"/>
      <c r="AI276" s="266"/>
      <c r="AJ276" s="266"/>
      <c r="AK276" s="266"/>
      <c r="AL276" s="265"/>
      <c r="AM276" s="266"/>
      <c r="AN276" s="266"/>
      <c r="AO276" s="266"/>
      <c r="AP276" s="266"/>
      <c r="AQ276" s="266"/>
      <c r="AR276" s="266"/>
      <c r="AS276" s="266"/>
      <c r="AT276" s="266"/>
      <c r="AU276" s="266"/>
      <c r="AV276" s="266"/>
      <c r="AW276" s="266"/>
      <c r="AX276" s="266"/>
      <c r="AY276" s="265"/>
      <c r="AZ276" s="266"/>
      <c r="BA276" s="266"/>
      <c r="BB276" s="266"/>
      <c r="BC276" s="266"/>
      <c r="BD276" s="266"/>
      <c r="BE276" s="266"/>
      <c r="BF276" s="266"/>
      <c r="BG276" s="266"/>
      <c r="BH276" s="266"/>
      <c r="BI276" s="266"/>
      <c r="BJ276" s="266"/>
      <c r="BK276" s="266"/>
    </row>
    <row r="277" spans="2:63" ht="13.5">
      <c r="B277" s="251"/>
      <c r="C277" s="258"/>
      <c r="D277" s="257"/>
      <c r="E277" s="254"/>
      <c r="F277" s="255"/>
      <c r="G277" s="255"/>
      <c r="H277" s="256"/>
      <c r="I277" s="256"/>
      <c r="J277" s="256"/>
      <c r="K277" s="256"/>
      <c r="L277" s="265"/>
      <c r="M277" s="266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5"/>
      <c r="Z277" s="266"/>
      <c r="AA277" s="266"/>
      <c r="AB277" s="266"/>
      <c r="AC277" s="266"/>
      <c r="AD277" s="266"/>
      <c r="AE277" s="266"/>
      <c r="AF277" s="266"/>
      <c r="AG277" s="266"/>
      <c r="AH277" s="266"/>
      <c r="AI277" s="266"/>
      <c r="AJ277" s="266"/>
      <c r="AK277" s="266"/>
      <c r="AL277" s="265"/>
      <c r="AM277" s="266"/>
      <c r="AN277" s="266"/>
      <c r="AO277" s="266"/>
      <c r="AP277" s="266"/>
      <c r="AQ277" s="266"/>
      <c r="AR277" s="266"/>
      <c r="AS277" s="266"/>
      <c r="AT277" s="266"/>
      <c r="AU277" s="266"/>
      <c r="AV277" s="266"/>
      <c r="AW277" s="266"/>
      <c r="AX277" s="266"/>
      <c r="AY277" s="265"/>
      <c r="AZ277" s="266"/>
      <c r="BA277" s="266"/>
      <c r="BB277" s="266"/>
      <c r="BC277" s="266"/>
      <c r="BD277" s="266"/>
      <c r="BE277" s="266"/>
      <c r="BF277" s="266"/>
      <c r="BG277" s="266"/>
      <c r="BH277" s="266"/>
      <c r="BI277" s="266"/>
      <c r="BJ277" s="266"/>
      <c r="BK277" s="266"/>
    </row>
    <row r="278" spans="2:63" ht="13.5">
      <c r="B278" s="251"/>
      <c r="C278" s="252"/>
      <c r="D278" s="253"/>
      <c r="E278" s="254"/>
      <c r="F278" s="255"/>
      <c r="G278" s="255"/>
      <c r="H278" s="256"/>
      <c r="I278" s="256"/>
      <c r="J278" s="256"/>
      <c r="K278" s="256"/>
      <c r="L278" s="265"/>
      <c r="M278" s="266"/>
      <c r="N278" s="266"/>
      <c r="O278" s="266"/>
      <c r="P278" s="266"/>
      <c r="Q278" s="266"/>
      <c r="R278" s="266"/>
      <c r="S278" s="266"/>
      <c r="T278" s="266"/>
      <c r="U278" s="266"/>
      <c r="V278" s="266"/>
      <c r="W278" s="266"/>
      <c r="X278" s="266"/>
      <c r="Y278" s="265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5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5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</row>
    <row r="279" spans="2:63" ht="13.5">
      <c r="B279" s="251"/>
      <c r="C279" s="252"/>
      <c r="D279" s="257"/>
      <c r="E279" s="254"/>
      <c r="F279" s="255"/>
      <c r="G279" s="255"/>
      <c r="H279" s="256"/>
      <c r="I279" s="256"/>
      <c r="J279" s="256"/>
      <c r="K279" s="256"/>
      <c r="L279" s="265"/>
      <c r="M279" s="266"/>
      <c r="N279" s="266"/>
      <c r="O279" s="266"/>
      <c r="P279" s="266"/>
      <c r="Q279" s="266"/>
      <c r="R279" s="266"/>
      <c r="S279" s="266"/>
      <c r="T279" s="266"/>
      <c r="U279" s="266"/>
      <c r="V279" s="266"/>
      <c r="W279" s="266"/>
      <c r="X279" s="266"/>
      <c r="Y279" s="265"/>
      <c r="Z279" s="266"/>
      <c r="AA279" s="266"/>
      <c r="AB279" s="266"/>
      <c r="AC279" s="266"/>
      <c r="AD279" s="266"/>
      <c r="AE279" s="266"/>
      <c r="AF279" s="266"/>
      <c r="AG279" s="266"/>
      <c r="AH279" s="266"/>
      <c r="AI279" s="266"/>
      <c r="AJ279" s="266"/>
      <c r="AK279" s="266"/>
      <c r="AL279" s="265"/>
      <c r="AM279" s="266"/>
      <c r="AN279" s="266"/>
      <c r="AO279" s="266"/>
      <c r="AP279" s="266"/>
      <c r="AQ279" s="266"/>
      <c r="AR279" s="266"/>
      <c r="AS279" s="266"/>
      <c r="AT279" s="266"/>
      <c r="AU279" s="266"/>
      <c r="AV279" s="266"/>
      <c r="AW279" s="266"/>
      <c r="AX279" s="266"/>
      <c r="AY279" s="265"/>
      <c r="AZ279" s="266"/>
      <c r="BA279" s="266"/>
      <c r="BB279" s="266"/>
      <c r="BC279" s="266"/>
      <c r="BD279" s="266"/>
      <c r="BE279" s="266"/>
      <c r="BF279" s="266"/>
      <c r="BG279" s="266"/>
      <c r="BH279" s="266"/>
      <c r="BI279" s="266"/>
      <c r="BJ279" s="266"/>
      <c r="BK279" s="266"/>
    </row>
    <row r="280" spans="2:63" ht="13.5">
      <c r="B280" s="251"/>
      <c r="C280" s="252"/>
      <c r="D280" s="257"/>
      <c r="E280" s="254"/>
      <c r="F280" s="255"/>
      <c r="G280" s="255"/>
      <c r="H280" s="256"/>
      <c r="I280" s="256"/>
      <c r="J280" s="256"/>
      <c r="K280" s="256"/>
      <c r="L280" s="265"/>
      <c r="M280" s="266"/>
      <c r="N280" s="266"/>
      <c r="O280" s="266"/>
      <c r="P280" s="266"/>
      <c r="Q280" s="266"/>
      <c r="R280" s="266"/>
      <c r="S280" s="266"/>
      <c r="T280" s="266"/>
      <c r="U280" s="266"/>
      <c r="V280" s="266"/>
      <c r="W280" s="266"/>
      <c r="X280" s="266"/>
      <c r="Y280" s="265"/>
      <c r="Z280" s="266"/>
      <c r="AA280" s="266"/>
      <c r="AB280" s="266"/>
      <c r="AC280" s="266"/>
      <c r="AD280" s="266"/>
      <c r="AE280" s="266"/>
      <c r="AF280" s="266"/>
      <c r="AG280" s="266"/>
      <c r="AH280" s="266"/>
      <c r="AI280" s="266"/>
      <c r="AJ280" s="266"/>
      <c r="AK280" s="266"/>
      <c r="AL280" s="265"/>
      <c r="AM280" s="266"/>
      <c r="AN280" s="266"/>
      <c r="AO280" s="266"/>
      <c r="AP280" s="266"/>
      <c r="AQ280" s="266"/>
      <c r="AR280" s="266"/>
      <c r="AS280" s="266"/>
      <c r="AT280" s="266"/>
      <c r="AU280" s="266"/>
      <c r="AV280" s="266"/>
      <c r="AW280" s="266"/>
      <c r="AX280" s="266"/>
      <c r="AY280" s="265"/>
      <c r="AZ280" s="266"/>
      <c r="BA280" s="266"/>
      <c r="BB280" s="266"/>
      <c r="BC280" s="266"/>
      <c r="BD280" s="266"/>
      <c r="BE280" s="266"/>
      <c r="BF280" s="266"/>
      <c r="BG280" s="266"/>
      <c r="BH280" s="266"/>
      <c r="BI280" s="266"/>
      <c r="BJ280" s="266"/>
      <c r="BK280" s="266"/>
    </row>
    <row r="281" spans="2:63" ht="13.5">
      <c r="B281" s="251"/>
      <c r="C281" s="252"/>
      <c r="D281" s="257"/>
      <c r="E281" s="254"/>
      <c r="F281" s="255"/>
      <c r="G281" s="255"/>
      <c r="H281" s="256"/>
      <c r="I281" s="256"/>
      <c r="J281" s="256"/>
      <c r="K281" s="256"/>
      <c r="L281" s="265"/>
      <c r="M281" s="266"/>
      <c r="N281" s="266"/>
      <c r="O281" s="266"/>
      <c r="P281" s="266"/>
      <c r="Q281" s="266"/>
      <c r="R281" s="266"/>
      <c r="S281" s="266"/>
      <c r="T281" s="266"/>
      <c r="U281" s="266"/>
      <c r="V281" s="266"/>
      <c r="W281" s="266"/>
      <c r="X281" s="266"/>
      <c r="Y281" s="265"/>
      <c r="Z281" s="266"/>
      <c r="AA281" s="266"/>
      <c r="AB281" s="266"/>
      <c r="AC281" s="266"/>
      <c r="AD281" s="266"/>
      <c r="AE281" s="266"/>
      <c r="AF281" s="266"/>
      <c r="AG281" s="266"/>
      <c r="AH281" s="266"/>
      <c r="AI281" s="266"/>
      <c r="AJ281" s="266"/>
      <c r="AK281" s="266"/>
      <c r="AL281" s="265"/>
      <c r="AM281" s="266"/>
      <c r="AN281" s="266"/>
      <c r="AO281" s="266"/>
      <c r="AP281" s="266"/>
      <c r="AQ281" s="266"/>
      <c r="AR281" s="266"/>
      <c r="AS281" s="266"/>
      <c r="AT281" s="266"/>
      <c r="AU281" s="266"/>
      <c r="AV281" s="266"/>
      <c r="AW281" s="266"/>
      <c r="AX281" s="266"/>
      <c r="AY281" s="265"/>
      <c r="AZ281" s="266"/>
      <c r="BA281" s="266"/>
      <c r="BB281" s="266"/>
      <c r="BC281" s="266"/>
      <c r="BD281" s="266"/>
      <c r="BE281" s="266"/>
      <c r="BF281" s="266"/>
      <c r="BG281" s="266"/>
      <c r="BH281" s="266"/>
      <c r="BI281" s="266"/>
      <c r="BJ281" s="266"/>
      <c r="BK281" s="266"/>
    </row>
    <row r="282" spans="2:89" s="135" customFormat="1" ht="13.5">
      <c r="B282" s="259"/>
      <c r="C282" s="258"/>
      <c r="D282" s="257"/>
      <c r="E282" s="254"/>
      <c r="F282" s="255"/>
      <c r="G282" s="255"/>
      <c r="H282" s="256"/>
      <c r="I282" s="256"/>
      <c r="J282" s="256"/>
      <c r="K282" s="256"/>
      <c r="L282" s="265"/>
      <c r="M282" s="266"/>
      <c r="N282" s="266"/>
      <c r="O282" s="266"/>
      <c r="P282" s="266"/>
      <c r="Q282" s="266"/>
      <c r="R282" s="266"/>
      <c r="S282" s="266"/>
      <c r="T282" s="266"/>
      <c r="U282" s="266"/>
      <c r="V282" s="266"/>
      <c r="W282" s="266"/>
      <c r="X282" s="266"/>
      <c r="Y282" s="265"/>
      <c r="Z282" s="266"/>
      <c r="AA282" s="266"/>
      <c r="AB282" s="266"/>
      <c r="AC282" s="266"/>
      <c r="AD282" s="266"/>
      <c r="AE282" s="266"/>
      <c r="AF282" s="266"/>
      <c r="AG282" s="266"/>
      <c r="AH282" s="266"/>
      <c r="AI282" s="266"/>
      <c r="AJ282" s="266"/>
      <c r="AK282" s="266"/>
      <c r="AL282" s="265"/>
      <c r="AM282" s="266"/>
      <c r="AN282" s="266"/>
      <c r="AO282" s="266"/>
      <c r="AP282" s="266"/>
      <c r="AQ282" s="266"/>
      <c r="AR282" s="266"/>
      <c r="AS282" s="266"/>
      <c r="AT282" s="266"/>
      <c r="AU282" s="266"/>
      <c r="AV282" s="266"/>
      <c r="AW282" s="266"/>
      <c r="AX282" s="266"/>
      <c r="AY282" s="265"/>
      <c r="AZ282" s="266"/>
      <c r="BA282" s="266"/>
      <c r="BB282" s="266"/>
      <c r="BC282" s="266"/>
      <c r="BD282" s="266"/>
      <c r="BE282" s="266"/>
      <c r="BF282" s="266"/>
      <c r="BG282" s="266"/>
      <c r="BH282" s="266"/>
      <c r="BI282" s="266"/>
      <c r="BJ282" s="266"/>
      <c r="BK282" s="266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  <c r="CE282" s="139"/>
      <c r="CF282" s="139"/>
      <c r="CG282" s="139"/>
      <c r="CH282" s="139"/>
      <c r="CI282" s="139"/>
      <c r="CJ282" s="139"/>
      <c r="CK282" s="139"/>
    </row>
    <row r="283" spans="2:67" ht="13.5">
      <c r="B283" s="251"/>
      <c r="C283" s="252"/>
      <c r="D283" s="253"/>
      <c r="E283" s="260"/>
      <c r="F283" s="261"/>
      <c r="G283" s="261"/>
      <c r="H283" s="262"/>
      <c r="I283" s="262"/>
      <c r="J283" s="262"/>
      <c r="K283" s="262"/>
      <c r="L283" s="253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53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53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53"/>
      <c r="AZ283" s="267"/>
      <c r="BA283" s="267"/>
      <c r="BB283" s="267"/>
      <c r="BC283" s="267"/>
      <c r="BD283" s="267"/>
      <c r="BE283" s="267"/>
      <c r="BF283" s="267"/>
      <c r="BG283" s="267"/>
      <c r="BH283" s="267"/>
      <c r="BI283" s="267"/>
      <c r="BJ283" s="267"/>
      <c r="BK283" s="267"/>
      <c r="BL283" s="271"/>
      <c r="BM283" s="271"/>
      <c r="BN283" s="271"/>
      <c r="BO283" s="271"/>
    </row>
    <row r="284" spans="2:89" ht="13.5">
      <c r="B284" s="251"/>
      <c r="C284" s="252"/>
      <c r="D284" s="257"/>
      <c r="E284" s="254"/>
      <c r="F284" s="255"/>
      <c r="G284" s="255"/>
      <c r="H284" s="256"/>
      <c r="I284" s="256"/>
      <c r="J284" s="256"/>
      <c r="K284" s="256"/>
      <c r="L284" s="265"/>
      <c r="M284" s="266"/>
      <c r="N284" s="266"/>
      <c r="O284" s="266"/>
      <c r="P284" s="266"/>
      <c r="Q284" s="266"/>
      <c r="R284" s="266"/>
      <c r="S284" s="266"/>
      <c r="T284" s="266"/>
      <c r="U284" s="266"/>
      <c r="V284" s="266"/>
      <c r="W284" s="266"/>
      <c r="X284" s="266"/>
      <c r="Y284" s="265"/>
      <c r="Z284" s="266"/>
      <c r="AA284" s="266"/>
      <c r="AB284" s="266"/>
      <c r="AC284" s="266"/>
      <c r="AD284" s="266"/>
      <c r="AE284" s="266"/>
      <c r="AF284" s="266"/>
      <c r="AG284" s="266"/>
      <c r="AH284" s="266"/>
      <c r="AI284" s="266"/>
      <c r="AJ284" s="266"/>
      <c r="AK284" s="266"/>
      <c r="AL284" s="265"/>
      <c r="AM284" s="266"/>
      <c r="AN284" s="266"/>
      <c r="AO284" s="266"/>
      <c r="AP284" s="266"/>
      <c r="AQ284" s="266"/>
      <c r="AR284" s="266"/>
      <c r="AS284" s="266"/>
      <c r="AT284" s="266"/>
      <c r="AU284" s="266"/>
      <c r="AV284" s="266"/>
      <c r="AW284" s="266"/>
      <c r="AX284" s="266"/>
      <c r="AY284" s="265"/>
      <c r="AZ284" s="266"/>
      <c r="BA284" s="266"/>
      <c r="BB284" s="266"/>
      <c r="BC284" s="266"/>
      <c r="BD284" s="266"/>
      <c r="BE284" s="266"/>
      <c r="BF284" s="266"/>
      <c r="BG284" s="266"/>
      <c r="BH284" s="266"/>
      <c r="BI284" s="266"/>
      <c r="BJ284" s="266"/>
      <c r="BK284" s="266"/>
      <c r="BP284" s="271"/>
      <c r="BQ284" s="271"/>
      <c r="BR284" s="271"/>
      <c r="BS284" s="271"/>
      <c r="BT284" s="271"/>
      <c r="BU284" s="271"/>
      <c r="BV284" s="271"/>
      <c r="BW284" s="271"/>
      <c r="BX284" s="271"/>
      <c r="BY284" s="271"/>
      <c r="BZ284" s="271"/>
      <c r="CA284" s="271"/>
      <c r="CB284" s="271"/>
      <c r="CC284" s="271"/>
      <c r="CD284" s="271"/>
      <c r="CE284" s="271"/>
      <c r="CF284" s="271"/>
      <c r="CG284" s="271"/>
      <c r="CH284" s="271"/>
      <c r="CI284" s="271"/>
      <c r="CJ284" s="271"/>
      <c r="CK284" s="271"/>
    </row>
    <row r="285" spans="2:89" s="135" customFormat="1" ht="13.5">
      <c r="B285" s="259"/>
      <c r="C285" s="258"/>
      <c r="D285" s="257"/>
      <c r="E285" s="254"/>
      <c r="F285" s="255"/>
      <c r="G285" s="255"/>
      <c r="H285" s="256"/>
      <c r="I285" s="256"/>
      <c r="J285" s="256"/>
      <c r="K285" s="256"/>
      <c r="L285" s="265"/>
      <c r="M285" s="266"/>
      <c r="N285" s="266"/>
      <c r="O285" s="266"/>
      <c r="P285" s="266"/>
      <c r="Q285" s="266"/>
      <c r="R285" s="266"/>
      <c r="S285" s="266"/>
      <c r="T285" s="266"/>
      <c r="U285" s="266"/>
      <c r="V285" s="266"/>
      <c r="W285" s="266"/>
      <c r="X285" s="266"/>
      <c r="Y285" s="265"/>
      <c r="Z285" s="266"/>
      <c r="AA285" s="266"/>
      <c r="AB285" s="266"/>
      <c r="AC285" s="266"/>
      <c r="AD285" s="266"/>
      <c r="AE285" s="266"/>
      <c r="AF285" s="266"/>
      <c r="AG285" s="266"/>
      <c r="AH285" s="266"/>
      <c r="AI285" s="266"/>
      <c r="AJ285" s="266"/>
      <c r="AK285" s="266"/>
      <c r="AL285" s="265"/>
      <c r="AM285" s="266"/>
      <c r="AN285" s="266"/>
      <c r="AO285" s="266"/>
      <c r="AP285" s="266"/>
      <c r="AQ285" s="266"/>
      <c r="AR285" s="266"/>
      <c r="AS285" s="266"/>
      <c r="AT285" s="266"/>
      <c r="AU285" s="266"/>
      <c r="AV285" s="266"/>
      <c r="AW285" s="266"/>
      <c r="AX285" s="266"/>
      <c r="AY285" s="265"/>
      <c r="AZ285" s="266"/>
      <c r="BA285" s="266"/>
      <c r="BB285" s="266"/>
      <c r="BC285" s="266"/>
      <c r="BD285" s="266"/>
      <c r="BE285" s="266"/>
      <c r="BF285" s="266"/>
      <c r="BG285" s="266"/>
      <c r="BH285" s="266"/>
      <c r="BI285" s="266"/>
      <c r="BJ285" s="266"/>
      <c r="BK285" s="266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  <c r="CA285" s="139"/>
      <c r="CB285" s="139"/>
      <c r="CC285" s="139"/>
      <c r="CD285" s="139"/>
      <c r="CE285" s="139"/>
      <c r="CF285" s="139"/>
      <c r="CG285" s="139"/>
      <c r="CH285" s="139"/>
      <c r="CI285" s="139"/>
      <c r="CJ285" s="139"/>
      <c r="CK285" s="139"/>
    </row>
    <row r="286" spans="2:67" ht="13.5">
      <c r="B286" s="251"/>
      <c r="C286" s="252"/>
      <c r="D286" s="253"/>
      <c r="E286" s="260"/>
      <c r="F286" s="261"/>
      <c r="G286" s="261"/>
      <c r="H286" s="262"/>
      <c r="I286" s="262"/>
      <c r="J286" s="262"/>
      <c r="K286" s="262"/>
      <c r="L286" s="253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53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53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53"/>
      <c r="AZ286" s="267"/>
      <c r="BA286" s="267"/>
      <c r="BB286" s="267"/>
      <c r="BC286" s="267"/>
      <c r="BD286" s="267"/>
      <c r="BE286" s="267"/>
      <c r="BF286" s="267"/>
      <c r="BG286" s="267"/>
      <c r="BH286" s="267"/>
      <c r="BI286" s="267"/>
      <c r="BJ286" s="267"/>
      <c r="BK286" s="267"/>
      <c r="BL286" s="271"/>
      <c r="BM286" s="271"/>
      <c r="BN286" s="271"/>
      <c r="BO286" s="271"/>
    </row>
    <row r="287" spans="2:89" ht="13.5">
      <c r="B287" s="251"/>
      <c r="C287" s="252"/>
      <c r="D287" s="257"/>
      <c r="E287" s="254"/>
      <c r="F287" s="255"/>
      <c r="G287" s="255"/>
      <c r="H287" s="256"/>
      <c r="I287" s="256"/>
      <c r="J287" s="256"/>
      <c r="K287" s="256"/>
      <c r="L287" s="265"/>
      <c r="M287" s="266"/>
      <c r="N287" s="266"/>
      <c r="O287" s="266"/>
      <c r="P287" s="266"/>
      <c r="Q287" s="266"/>
      <c r="R287" s="266"/>
      <c r="S287" s="266"/>
      <c r="T287" s="266"/>
      <c r="U287" s="266"/>
      <c r="V287" s="266"/>
      <c r="W287" s="266"/>
      <c r="X287" s="266"/>
      <c r="Y287" s="265"/>
      <c r="Z287" s="266"/>
      <c r="AA287" s="266"/>
      <c r="AB287" s="266"/>
      <c r="AC287" s="266"/>
      <c r="AD287" s="266"/>
      <c r="AE287" s="266"/>
      <c r="AF287" s="266"/>
      <c r="AG287" s="266"/>
      <c r="AH287" s="266"/>
      <c r="AI287" s="266"/>
      <c r="AJ287" s="266"/>
      <c r="AK287" s="266"/>
      <c r="AL287" s="265"/>
      <c r="AM287" s="266"/>
      <c r="AN287" s="266"/>
      <c r="AO287" s="266"/>
      <c r="AP287" s="266"/>
      <c r="AQ287" s="266"/>
      <c r="AR287" s="266"/>
      <c r="AS287" s="266"/>
      <c r="AT287" s="266"/>
      <c r="AU287" s="266"/>
      <c r="AV287" s="266"/>
      <c r="AW287" s="266"/>
      <c r="AX287" s="266"/>
      <c r="AY287" s="265"/>
      <c r="AZ287" s="266"/>
      <c r="BA287" s="266"/>
      <c r="BB287" s="266"/>
      <c r="BC287" s="266"/>
      <c r="BD287" s="266"/>
      <c r="BE287" s="266"/>
      <c r="BF287" s="266"/>
      <c r="BG287" s="266"/>
      <c r="BH287" s="266"/>
      <c r="BI287" s="266"/>
      <c r="BJ287" s="266"/>
      <c r="BK287" s="266"/>
      <c r="BP287" s="271"/>
      <c r="BQ287" s="271"/>
      <c r="BR287" s="271"/>
      <c r="BS287" s="271"/>
      <c r="BT287" s="271"/>
      <c r="BU287" s="271"/>
      <c r="BV287" s="271"/>
      <c r="BW287" s="271"/>
      <c r="BX287" s="271"/>
      <c r="BY287" s="271"/>
      <c r="BZ287" s="271"/>
      <c r="CA287" s="271"/>
      <c r="CB287" s="271"/>
      <c r="CC287" s="271"/>
      <c r="CD287" s="271"/>
      <c r="CE287" s="271"/>
      <c r="CF287" s="271"/>
      <c r="CG287" s="271"/>
      <c r="CH287" s="271"/>
      <c r="CI287" s="271"/>
      <c r="CJ287" s="271"/>
      <c r="CK287" s="271"/>
    </row>
    <row r="288" spans="2:89" s="135" customFormat="1" ht="13.5">
      <c r="B288" s="251"/>
      <c r="C288" s="258"/>
      <c r="D288" s="257"/>
      <c r="E288" s="254"/>
      <c r="F288" s="255"/>
      <c r="G288" s="255"/>
      <c r="H288" s="256"/>
      <c r="I288" s="256"/>
      <c r="J288" s="256"/>
      <c r="K288" s="256"/>
      <c r="L288" s="265"/>
      <c r="M288" s="266"/>
      <c r="N288" s="266"/>
      <c r="O288" s="266"/>
      <c r="P288" s="266"/>
      <c r="Q288" s="266"/>
      <c r="R288" s="266"/>
      <c r="S288" s="266"/>
      <c r="T288" s="266"/>
      <c r="U288" s="266"/>
      <c r="V288" s="266"/>
      <c r="W288" s="266"/>
      <c r="X288" s="266"/>
      <c r="Y288" s="265"/>
      <c r="Z288" s="266"/>
      <c r="AA288" s="266"/>
      <c r="AB288" s="266"/>
      <c r="AC288" s="266"/>
      <c r="AD288" s="266"/>
      <c r="AE288" s="266"/>
      <c r="AF288" s="266"/>
      <c r="AG288" s="266"/>
      <c r="AH288" s="266"/>
      <c r="AI288" s="266"/>
      <c r="AJ288" s="266"/>
      <c r="AK288" s="266"/>
      <c r="AL288" s="265"/>
      <c r="AM288" s="266"/>
      <c r="AN288" s="266"/>
      <c r="AO288" s="266"/>
      <c r="AP288" s="266"/>
      <c r="AQ288" s="266"/>
      <c r="AR288" s="266"/>
      <c r="AS288" s="266"/>
      <c r="AT288" s="266"/>
      <c r="AU288" s="266"/>
      <c r="AV288" s="266"/>
      <c r="AW288" s="266"/>
      <c r="AX288" s="266"/>
      <c r="AY288" s="265"/>
      <c r="AZ288" s="266"/>
      <c r="BA288" s="266"/>
      <c r="BB288" s="266"/>
      <c r="BC288" s="266"/>
      <c r="BD288" s="266"/>
      <c r="BE288" s="266"/>
      <c r="BF288" s="266"/>
      <c r="BG288" s="266"/>
      <c r="BH288" s="266"/>
      <c r="BI288" s="266"/>
      <c r="BJ288" s="266"/>
      <c r="BK288" s="266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  <c r="CF288" s="139"/>
      <c r="CG288" s="139"/>
      <c r="CH288" s="139"/>
      <c r="CI288" s="139"/>
      <c r="CJ288" s="139"/>
      <c r="CK288" s="139"/>
    </row>
    <row r="289" spans="2:89" s="135" customFormat="1" ht="13.5">
      <c r="B289" s="251"/>
      <c r="C289" s="258"/>
      <c r="D289" s="263"/>
      <c r="E289" s="260"/>
      <c r="F289" s="261"/>
      <c r="G289" s="261"/>
      <c r="H289" s="262"/>
      <c r="I289" s="262"/>
      <c r="J289" s="262"/>
      <c r="K289" s="262"/>
      <c r="L289" s="253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53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53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53"/>
      <c r="AZ289" s="267"/>
      <c r="BA289" s="267"/>
      <c r="BB289" s="267"/>
      <c r="BC289" s="267"/>
      <c r="BD289" s="267"/>
      <c r="BE289" s="267"/>
      <c r="BF289" s="267"/>
      <c r="BG289" s="267"/>
      <c r="BH289" s="267"/>
      <c r="BI289" s="267"/>
      <c r="BJ289" s="267"/>
      <c r="BK289" s="267"/>
      <c r="BL289" s="271"/>
      <c r="BM289" s="271"/>
      <c r="BN289" s="271"/>
      <c r="BO289" s="271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  <c r="CF289" s="139"/>
      <c r="CG289" s="139"/>
      <c r="CH289" s="139"/>
      <c r="CI289" s="139"/>
      <c r="CJ289" s="139"/>
      <c r="CK289" s="139"/>
    </row>
    <row r="290" spans="2:89" s="135" customFormat="1" ht="13.5">
      <c r="B290" s="259"/>
      <c r="C290" s="258"/>
      <c r="D290" s="263"/>
      <c r="E290" s="260"/>
      <c r="F290" s="261"/>
      <c r="G290" s="261"/>
      <c r="H290" s="262"/>
      <c r="I290" s="262"/>
      <c r="J290" s="262"/>
      <c r="K290" s="262"/>
      <c r="L290" s="253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53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53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53"/>
      <c r="AZ290" s="267"/>
      <c r="BA290" s="267"/>
      <c r="BB290" s="267"/>
      <c r="BC290" s="267"/>
      <c r="BD290" s="267"/>
      <c r="BE290" s="267"/>
      <c r="BF290" s="267"/>
      <c r="BG290" s="267"/>
      <c r="BH290" s="267"/>
      <c r="BI290" s="267"/>
      <c r="BJ290" s="267"/>
      <c r="BK290" s="267"/>
      <c r="BL290" s="271"/>
      <c r="BM290" s="271"/>
      <c r="BN290" s="271"/>
      <c r="BO290" s="271"/>
      <c r="BP290" s="271"/>
      <c r="BQ290" s="271"/>
      <c r="BR290" s="271"/>
      <c r="BS290" s="271"/>
      <c r="BT290" s="271"/>
      <c r="BU290" s="271"/>
      <c r="BV290" s="271"/>
      <c r="BW290" s="271"/>
      <c r="BX290" s="271"/>
      <c r="BY290" s="271"/>
      <c r="BZ290" s="271"/>
      <c r="CA290" s="271"/>
      <c r="CB290" s="271"/>
      <c r="CC290" s="271"/>
      <c r="CD290" s="271"/>
      <c r="CE290" s="271"/>
      <c r="CF290" s="271"/>
      <c r="CG290" s="271"/>
      <c r="CH290" s="271"/>
      <c r="CI290" s="271"/>
      <c r="CJ290" s="271"/>
      <c r="CK290" s="271"/>
    </row>
    <row r="291" spans="2:89" s="135" customFormat="1" ht="13.5">
      <c r="B291" s="259"/>
      <c r="C291" s="258"/>
      <c r="D291" s="253"/>
      <c r="E291" s="260"/>
      <c r="F291" s="261"/>
      <c r="G291" s="261"/>
      <c r="H291" s="262"/>
      <c r="I291" s="262"/>
      <c r="J291" s="262"/>
      <c r="K291" s="262"/>
      <c r="L291" s="253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53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53"/>
      <c r="AM291" s="267"/>
      <c r="AN291" s="267"/>
      <c r="AO291" s="267"/>
      <c r="AP291" s="267"/>
      <c r="AQ291" s="267"/>
      <c r="AR291" s="267"/>
      <c r="AS291" s="267"/>
      <c r="AT291" s="267"/>
      <c r="AU291" s="267"/>
      <c r="AV291" s="267"/>
      <c r="AW291" s="267"/>
      <c r="AX291" s="267"/>
      <c r="AY291" s="253"/>
      <c r="AZ291" s="267"/>
      <c r="BA291" s="267"/>
      <c r="BB291" s="267"/>
      <c r="BC291" s="267"/>
      <c r="BD291" s="267"/>
      <c r="BE291" s="267"/>
      <c r="BF291" s="267"/>
      <c r="BG291" s="267"/>
      <c r="BH291" s="267"/>
      <c r="BI291" s="267"/>
      <c r="BJ291" s="267"/>
      <c r="BK291" s="267"/>
      <c r="BL291" s="271"/>
      <c r="BM291" s="271"/>
      <c r="BN291" s="271"/>
      <c r="BO291" s="271"/>
      <c r="BP291" s="271"/>
      <c r="BQ291" s="271"/>
      <c r="BR291" s="271"/>
      <c r="BS291" s="271"/>
      <c r="BT291" s="271"/>
      <c r="BU291" s="271"/>
      <c r="BV291" s="271"/>
      <c r="BW291" s="271"/>
      <c r="BX291" s="271"/>
      <c r="BY291" s="271"/>
      <c r="BZ291" s="271"/>
      <c r="CA291" s="271"/>
      <c r="CB291" s="271"/>
      <c r="CC291" s="271"/>
      <c r="CD291" s="271"/>
      <c r="CE291" s="271"/>
      <c r="CF291" s="271"/>
      <c r="CG291" s="271"/>
      <c r="CH291" s="271"/>
      <c r="CI291" s="271"/>
      <c r="CJ291" s="271"/>
      <c r="CK291" s="271"/>
    </row>
    <row r="292" spans="2:89" ht="13.5">
      <c r="B292" s="251"/>
      <c r="C292" s="258"/>
      <c r="D292" s="253"/>
      <c r="E292" s="260"/>
      <c r="F292" s="261"/>
      <c r="G292" s="261"/>
      <c r="H292" s="262"/>
      <c r="I292" s="262"/>
      <c r="J292" s="262"/>
      <c r="K292" s="262"/>
      <c r="L292" s="253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53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53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53"/>
      <c r="AZ292" s="267"/>
      <c r="BA292" s="267"/>
      <c r="BB292" s="267"/>
      <c r="BC292" s="267"/>
      <c r="BD292" s="267"/>
      <c r="BE292" s="267"/>
      <c r="BF292" s="267"/>
      <c r="BG292" s="267"/>
      <c r="BH292" s="267"/>
      <c r="BI292" s="267"/>
      <c r="BJ292" s="267"/>
      <c r="BK292" s="267"/>
      <c r="BL292" s="271"/>
      <c r="BM292" s="271"/>
      <c r="BN292" s="271"/>
      <c r="BO292" s="271"/>
      <c r="BP292" s="271"/>
      <c r="BQ292" s="271"/>
      <c r="BR292" s="271"/>
      <c r="BS292" s="271"/>
      <c r="BT292" s="271"/>
      <c r="BU292" s="271"/>
      <c r="BV292" s="271"/>
      <c r="BW292" s="271"/>
      <c r="BX292" s="271"/>
      <c r="BY292" s="271"/>
      <c r="BZ292" s="271"/>
      <c r="CA292" s="271"/>
      <c r="CB292" s="271"/>
      <c r="CC292" s="271"/>
      <c r="CD292" s="271"/>
      <c r="CE292" s="271"/>
      <c r="CF292" s="271"/>
      <c r="CG292" s="271"/>
      <c r="CH292" s="271"/>
      <c r="CI292" s="271"/>
      <c r="CJ292" s="271"/>
      <c r="CK292" s="271"/>
    </row>
    <row r="293" spans="2:89" ht="13.5">
      <c r="B293" s="251"/>
      <c r="C293" s="252"/>
      <c r="D293" s="253"/>
      <c r="E293" s="254"/>
      <c r="F293" s="255"/>
      <c r="G293" s="255"/>
      <c r="H293" s="256"/>
      <c r="I293" s="256"/>
      <c r="J293" s="256"/>
      <c r="K293" s="256"/>
      <c r="L293" s="265"/>
      <c r="M293" s="266"/>
      <c r="N293" s="266"/>
      <c r="O293" s="266"/>
      <c r="P293" s="266"/>
      <c r="Q293" s="266"/>
      <c r="R293" s="266"/>
      <c r="S293" s="266"/>
      <c r="T293" s="266"/>
      <c r="U293" s="266"/>
      <c r="V293" s="266"/>
      <c r="W293" s="266"/>
      <c r="X293" s="266"/>
      <c r="Y293" s="265"/>
      <c r="Z293" s="266"/>
      <c r="AA293" s="266"/>
      <c r="AB293" s="266"/>
      <c r="AC293" s="266"/>
      <c r="AD293" s="266"/>
      <c r="AE293" s="266"/>
      <c r="AF293" s="266"/>
      <c r="AG293" s="266"/>
      <c r="AH293" s="266"/>
      <c r="AI293" s="266"/>
      <c r="AJ293" s="266"/>
      <c r="AK293" s="266"/>
      <c r="AL293" s="265"/>
      <c r="AM293" s="266"/>
      <c r="AN293" s="266"/>
      <c r="AO293" s="266"/>
      <c r="AP293" s="266"/>
      <c r="AQ293" s="266"/>
      <c r="AR293" s="266"/>
      <c r="AS293" s="266"/>
      <c r="AT293" s="266"/>
      <c r="AU293" s="266"/>
      <c r="AV293" s="266"/>
      <c r="AW293" s="266"/>
      <c r="AX293" s="266"/>
      <c r="AY293" s="265"/>
      <c r="AZ293" s="266"/>
      <c r="BA293" s="266"/>
      <c r="BB293" s="266"/>
      <c r="BC293" s="266"/>
      <c r="BD293" s="266"/>
      <c r="BE293" s="266"/>
      <c r="BF293" s="266"/>
      <c r="BG293" s="266"/>
      <c r="BH293" s="266"/>
      <c r="BI293" s="266"/>
      <c r="BJ293" s="266"/>
      <c r="BK293" s="266"/>
      <c r="BP293" s="271"/>
      <c r="BQ293" s="271"/>
      <c r="BR293" s="271"/>
      <c r="BS293" s="271"/>
      <c r="BT293" s="271"/>
      <c r="BU293" s="271"/>
      <c r="BV293" s="271"/>
      <c r="BW293" s="271"/>
      <c r="BX293" s="271"/>
      <c r="BY293" s="271"/>
      <c r="BZ293" s="271"/>
      <c r="CA293" s="271"/>
      <c r="CB293" s="271"/>
      <c r="CC293" s="271"/>
      <c r="CD293" s="271"/>
      <c r="CE293" s="271"/>
      <c r="CF293" s="271"/>
      <c r="CG293" s="271"/>
      <c r="CH293" s="271"/>
      <c r="CI293" s="271"/>
      <c r="CJ293" s="271"/>
      <c r="CK293" s="271"/>
    </row>
    <row r="294" spans="2:63" ht="13.5">
      <c r="B294" s="251"/>
      <c r="C294" s="252"/>
      <c r="D294" s="257"/>
      <c r="E294" s="254"/>
      <c r="F294" s="255"/>
      <c r="G294" s="255"/>
      <c r="H294" s="256"/>
      <c r="I294" s="256"/>
      <c r="J294" s="256"/>
      <c r="K294" s="256"/>
      <c r="L294" s="265"/>
      <c r="M294" s="266"/>
      <c r="N294" s="266"/>
      <c r="O294" s="266"/>
      <c r="P294" s="266"/>
      <c r="Q294" s="266"/>
      <c r="R294" s="266"/>
      <c r="S294" s="266"/>
      <c r="T294" s="266"/>
      <c r="U294" s="266"/>
      <c r="V294" s="266"/>
      <c r="W294" s="266"/>
      <c r="X294" s="266"/>
      <c r="Y294" s="265"/>
      <c r="Z294" s="266"/>
      <c r="AA294" s="266"/>
      <c r="AB294" s="266"/>
      <c r="AC294" s="266"/>
      <c r="AD294" s="266"/>
      <c r="AE294" s="266"/>
      <c r="AF294" s="266"/>
      <c r="AG294" s="266"/>
      <c r="AH294" s="266"/>
      <c r="AI294" s="266"/>
      <c r="AJ294" s="266"/>
      <c r="AK294" s="266"/>
      <c r="AL294" s="265"/>
      <c r="AM294" s="266"/>
      <c r="AN294" s="266"/>
      <c r="AO294" s="266"/>
      <c r="AP294" s="266"/>
      <c r="AQ294" s="266"/>
      <c r="AR294" s="266"/>
      <c r="AS294" s="266"/>
      <c r="AT294" s="266"/>
      <c r="AU294" s="266"/>
      <c r="AV294" s="266"/>
      <c r="AW294" s="266"/>
      <c r="AX294" s="266"/>
      <c r="AY294" s="265"/>
      <c r="AZ294" s="266"/>
      <c r="BA294" s="266"/>
      <c r="BB294" s="266"/>
      <c r="BC294" s="266"/>
      <c r="BD294" s="266"/>
      <c r="BE294" s="266"/>
      <c r="BF294" s="266"/>
      <c r="BG294" s="266"/>
      <c r="BH294" s="266"/>
      <c r="BI294" s="266"/>
      <c r="BJ294" s="266"/>
      <c r="BK294" s="266"/>
    </row>
    <row r="295" spans="2:63" ht="13.5">
      <c r="B295" s="251"/>
      <c r="C295" s="252"/>
      <c r="D295" s="257"/>
      <c r="E295" s="254"/>
      <c r="F295" s="255"/>
      <c r="G295" s="255"/>
      <c r="H295" s="256"/>
      <c r="I295" s="256"/>
      <c r="J295" s="256"/>
      <c r="K295" s="256"/>
      <c r="L295" s="265"/>
      <c r="M295" s="266"/>
      <c r="N295" s="266"/>
      <c r="O295" s="266"/>
      <c r="P295" s="266"/>
      <c r="Q295" s="266"/>
      <c r="R295" s="266"/>
      <c r="S295" s="266"/>
      <c r="T295" s="266"/>
      <c r="U295" s="266"/>
      <c r="V295" s="266"/>
      <c r="W295" s="266"/>
      <c r="X295" s="266"/>
      <c r="Y295" s="265"/>
      <c r="Z295" s="266"/>
      <c r="AA295" s="266"/>
      <c r="AB295" s="266"/>
      <c r="AC295" s="266"/>
      <c r="AD295" s="266"/>
      <c r="AE295" s="266"/>
      <c r="AF295" s="266"/>
      <c r="AG295" s="266"/>
      <c r="AH295" s="266"/>
      <c r="AI295" s="266"/>
      <c r="AJ295" s="266"/>
      <c r="AK295" s="266"/>
      <c r="AL295" s="265"/>
      <c r="AM295" s="266"/>
      <c r="AN295" s="266"/>
      <c r="AO295" s="266"/>
      <c r="AP295" s="266"/>
      <c r="AQ295" s="266"/>
      <c r="AR295" s="266"/>
      <c r="AS295" s="266"/>
      <c r="AT295" s="266"/>
      <c r="AU295" s="266"/>
      <c r="AV295" s="266"/>
      <c r="AW295" s="266"/>
      <c r="AX295" s="266"/>
      <c r="AY295" s="265"/>
      <c r="AZ295" s="266"/>
      <c r="BA295" s="266"/>
      <c r="BB295" s="266"/>
      <c r="BC295" s="266"/>
      <c r="BD295" s="266"/>
      <c r="BE295" s="266"/>
      <c r="BF295" s="266"/>
      <c r="BG295" s="266"/>
      <c r="BH295" s="266"/>
      <c r="BI295" s="266"/>
      <c r="BJ295" s="266"/>
      <c r="BK295" s="266"/>
    </row>
    <row r="296" spans="2:63" ht="13.5">
      <c r="B296" s="251"/>
      <c r="C296" s="258"/>
      <c r="D296" s="257"/>
      <c r="E296" s="254"/>
      <c r="F296" s="255"/>
      <c r="G296" s="255"/>
      <c r="H296" s="256"/>
      <c r="I296" s="256"/>
      <c r="J296" s="256"/>
      <c r="K296" s="256"/>
      <c r="L296" s="265"/>
      <c r="M296" s="266"/>
      <c r="N296" s="266"/>
      <c r="O296" s="266"/>
      <c r="P296" s="266"/>
      <c r="Q296" s="266"/>
      <c r="R296" s="266"/>
      <c r="S296" s="266"/>
      <c r="T296" s="266"/>
      <c r="U296" s="266"/>
      <c r="V296" s="266"/>
      <c r="W296" s="266"/>
      <c r="X296" s="266"/>
      <c r="Y296" s="265"/>
      <c r="Z296" s="266"/>
      <c r="AA296" s="266"/>
      <c r="AB296" s="266"/>
      <c r="AC296" s="266"/>
      <c r="AD296" s="266"/>
      <c r="AE296" s="266"/>
      <c r="AF296" s="266"/>
      <c r="AG296" s="266"/>
      <c r="AH296" s="266"/>
      <c r="AI296" s="266"/>
      <c r="AJ296" s="266"/>
      <c r="AK296" s="266"/>
      <c r="AL296" s="265"/>
      <c r="AM296" s="266"/>
      <c r="AN296" s="266"/>
      <c r="AO296" s="266"/>
      <c r="AP296" s="266"/>
      <c r="AQ296" s="266"/>
      <c r="AR296" s="266"/>
      <c r="AS296" s="266"/>
      <c r="AT296" s="266"/>
      <c r="AU296" s="266"/>
      <c r="AV296" s="266"/>
      <c r="AW296" s="266"/>
      <c r="AX296" s="266"/>
      <c r="AY296" s="265"/>
      <c r="AZ296" s="266"/>
      <c r="BA296" s="266"/>
      <c r="BB296" s="266"/>
      <c r="BC296" s="266"/>
      <c r="BD296" s="266"/>
      <c r="BE296" s="266"/>
      <c r="BF296" s="266"/>
      <c r="BG296" s="266"/>
      <c r="BH296" s="266"/>
      <c r="BI296" s="266"/>
      <c r="BJ296" s="266"/>
      <c r="BK296" s="266"/>
    </row>
    <row r="297" spans="2:63" ht="13.5">
      <c r="B297" s="251"/>
      <c r="C297" s="252"/>
      <c r="D297" s="253"/>
      <c r="E297" s="254"/>
      <c r="F297" s="255"/>
      <c r="G297" s="255"/>
      <c r="H297" s="256"/>
      <c r="I297" s="256"/>
      <c r="J297" s="256"/>
      <c r="K297" s="256"/>
      <c r="L297" s="265"/>
      <c r="M297" s="266"/>
      <c r="N297" s="266"/>
      <c r="O297" s="266"/>
      <c r="P297" s="266"/>
      <c r="Q297" s="266"/>
      <c r="R297" s="266"/>
      <c r="S297" s="266"/>
      <c r="T297" s="266"/>
      <c r="U297" s="266"/>
      <c r="V297" s="266"/>
      <c r="W297" s="266"/>
      <c r="X297" s="266"/>
      <c r="Y297" s="265"/>
      <c r="Z297" s="266"/>
      <c r="AA297" s="266"/>
      <c r="AB297" s="266"/>
      <c r="AC297" s="266"/>
      <c r="AD297" s="266"/>
      <c r="AE297" s="266"/>
      <c r="AF297" s="266"/>
      <c r="AG297" s="266"/>
      <c r="AH297" s="266"/>
      <c r="AI297" s="266"/>
      <c r="AJ297" s="266"/>
      <c r="AK297" s="266"/>
      <c r="AL297" s="265"/>
      <c r="AM297" s="266"/>
      <c r="AN297" s="266"/>
      <c r="AO297" s="266"/>
      <c r="AP297" s="266"/>
      <c r="AQ297" s="266"/>
      <c r="AR297" s="266"/>
      <c r="AS297" s="266"/>
      <c r="AT297" s="266"/>
      <c r="AU297" s="266"/>
      <c r="AV297" s="266"/>
      <c r="AW297" s="266"/>
      <c r="AX297" s="266"/>
      <c r="AY297" s="265"/>
      <c r="AZ297" s="266"/>
      <c r="BA297" s="266"/>
      <c r="BB297" s="266"/>
      <c r="BC297" s="266"/>
      <c r="BD297" s="266"/>
      <c r="BE297" s="266"/>
      <c r="BF297" s="266"/>
      <c r="BG297" s="266"/>
      <c r="BH297" s="266"/>
      <c r="BI297" s="266"/>
      <c r="BJ297" s="266"/>
      <c r="BK297" s="266"/>
    </row>
    <row r="298" spans="2:63" ht="13.5">
      <c r="B298" s="251"/>
      <c r="C298" s="252"/>
      <c r="D298" s="257"/>
      <c r="E298" s="254"/>
      <c r="F298" s="255"/>
      <c r="G298" s="255"/>
      <c r="H298" s="256"/>
      <c r="I298" s="256"/>
      <c r="J298" s="256"/>
      <c r="K298" s="256"/>
      <c r="L298" s="265"/>
      <c r="M298" s="266"/>
      <c r="N298" s="266"/>
      <c r="O298" s="266"/>
      <c r="P298" s="266"/>
      <c r="Q298" s="266"/>
      <c r="R298" s="266"/>
      <c r="S298" s="266"/>
      <c r="T298" s="266"/>
      <c r="U298" s="266"/>
      <c r="V298" s="266"/>
      <c r="W298" s="266"/>
      <c r="X298" s="266"/>
      <c r="Y298" s="265"/>
      <c r="Z298" s="266"/>
      <c r="AA298" s="266"/>
      <c r="AB298" s="266"/>
      <c r="AC298" s="266"/>
      <c r="AD298" s="266"/>
      <c r="AE298" s="266"/>
      <c r="AF298" s="266"/>
      <c r="AG298" s="266"/>
      <c r="AH298" s="266"/>
      <c r="AI298" s="266"/>
      <c r="AJ298" s="266"/>
      <c r="AK298" s="266"/>
      <c r="AL298" s="265"/>
      <c r="AM298" s="266"/>
      <c r="AN298" s="266"/>
      <c r="AO298" s="266"/>
      <c r="AP298" s="266"/>
      <c r="AQ298" s="266"/>
      <c r="AR298" s="266"/>
      <c r="AS298" s="266"/>
      <c r="AT298" s="266"/>
      <c r="AU298" s="266"/>
      <c r="AV298" s="266"/>
      <c r="AW298" s="266"/>
      <c r="AX298" s="266"/>
      <c r="AY298" s="265"/>
      <c r="AZ298" s="266"/>
      <c r="BA298" s="266"/>
      <c r="BB298" s="266"/>
      <c r="BC298" s="266"/>
      <c r="BD298" s="266"/>
      <c r="BE298" s="266"/>
      <c r="BF298" s="266"/>
      <c r="BG298" s="266"/>
      <c r="BH298" s="266"/>
      <c r="BI298" s="266"/>
      <c r="BJ298" s="266"/>
      <c r="BK298" s="266"/>
    </row>
    <row r="299" spans="2:63" ht="13.5">
      <c r="B299" s="251"/>
      <c r="C299" s="252"/>
      <c r="D299" s="257"/>
      <c r="E299" s="254"/>
      <c r="F299" s="255"/>
      <c r="G299" s="255"/>
      <c r="H299" s="256"/>
      <c r="I299" s="256"/>
      <c r="J299" s="256"/>
      <c r="K299" s="256"/>
      <c r="L299" s="265"/>
      <c r="M299" s="266"/>
      <c r="N299" s="266"/>
      <c r="O299" s="266"/>
      <c r="P299" s="266"/>
      <c r="Q299" s="266"/>
      <c r="R299" s="266"/>
      <c r="S299" s="266"/>
      <c r="T299" s="266"/>
      <c r="U299" s="266"/>
      <c r="V299" s="266"/>
      <c r="W299" s="266"/>
      <c r="X299" s="266"/>
      <c r="Y299" s="265"/>
      <c r="Z299" s="266"/>
      <c r="AA299" s="266"/>
      <c r="AB299" s="266"/>
      <c r="AC299" s="266"/>
      <c r="AD299" s="266"/>
      <c r="AE299" s="266"/>
      <c r="AF299" s="266"/>
      <c r="AG299" s="266"/>
      <c r="AH299" s="266"/>
      <c r="AI299" s="266"/>
      <c r="AJ299" s="266"/>
      <c r="AK299" s="266"/>
      <c r="AL299" s="265"/>
      <c r="AM299" s="266"/>
      <c r="AN299" s="266"/>
      <c r="AO299" s="266"/>
      <c r="AP299" s="266"/>
      <c r="AQ299" s="266"/>
      <c r="AR299" s="266"/>
      <c r="AS299" s="266"/>
      <c r="AT299" s="266"/>
      <c r="AU299" s="266"/>
      <c r="AV299" s="266"/>
      <c r="AW299" s="266"/>
      <c r="AX299" s="266"/>
      <c r="AY299" s="265"/>
      <c r="AZ299" s="266"/>
      <c r="BA299" s="266"/>
      <c r="BB299" s="266"/>
      <c r="BC299" s="266"/>
      <c r="BD299" s="266"/>
      <c r="BE299" s="266"/>
      <c r="BF299" s="266"/>
      <c r="BG299" s="266"/>
      <c r="BH299" s="266"/>
      <c r="BI299" s="266"/>
      <c r="BJ299" s="266"/>
      <c r="BK299" s="266"/>
    </row>
    <row r="300" spans="2:63" ht="13.5">
      <c r="B300" s="251"/>
      <c r="C300" s="258"/>
      <c r="D300" s="257"/>
      <c r="E300" s="254"/>
      <c r="F300" s="255"/>
      <c r="G300" s="255"/>
      <c r="H300" s="256"/>
      <c r="I300" s="256"/>
      <c r="J300" s="256"/>
      <c r="K300" s="256"/>
      <c r="L300" s="265"/>
      <c r="M300" s="266"/>
      <c r="N300" s="266"/>
      <c r="O300" s="266"/>
      <c r="P300" s="266"/>
      <c r="Q300" s="266"/>
      <c r="R300" s="266"/>
      <c r="S300" s="266"/>
      <c r="T300" s="266"/>
      <c r="U300" s="266"/>
      <c r="V300" s="266"/>
      <c r="W300" s="266"/>
      <c r="X300" s="266"/>
      <c r="Y300" s="265"/>
      <c r="Z300" s="266"/>
      <c r="AA300" s="266"/>
      <c r="AB300" s="266"/>
      <c r="AC300" s="266"/>
      <c r="AD300" s="266"/>
      <c r="AE300" s="266"/>
      <c r="AF300" s="266"/>
      <c r="AG300" s="266"/>
      <c r="AH300" s="266"/>
      <c r="AI300" s="266"/>
      <c r="AJ300" s="266"/>
      <c r="AK300" s="266"/>
      <c r="AL300" s="265"/>
      <c r="AM300" s="266"/>
      <c r="AN300" s="266"/>
      <c r="AO300" s="266"/>
      <c r="AP300" s="266"/>
      <c r="AQ300" s="266"/>
      <c r="AR300" s="266"/>
      <c r="AS300" s="266"/>
      <c r="AT300" s="266"/>
      <c r="AU300" s="266"/>
      <c r="AV300" s="266"/>
      <c r="AW300" s="266"/>
      <c r="AX300" s="266"/>
      <c r="AY300" s="265"/>
      <c r="AZ300" s="266"/>
      <c r="BA300" s="266"/>
      <c r="BB300" s="266"/>
      <c r="BC300" s="266"/>
      <c r="BD300" s="266"/>
      <c r="BE300" s="266"/>
      <c r="BF300" s="266"/>
      <c r="BG300" s="266"/>
      <c r="BH300" s="266"/>
      <c r="BI300" s="266"/>
      <c r="BJ300" s="266"/>
      <c r="BK300" s="266"/>
    </row>
    <row r="301" spans="2:63" ht="13.5">
      <c r="B301" s="251"/>
      <c r="C301" s="252"/>
      <c r="D301" s="253"/>
      <c r="E301" s="254"/>
      <c r="F301" s="255"/>
      <c r="G301" s="255"/>
      <c r="H301" s="256"/>
      <c r="I301" s="256"/>
      <c r="J301" s="256"/>
      <c r="K301" s="256"/>
      <c r="L301" s="265"/>
      <c r="M301" s="266"/>
      <c r="N301" s="266"/>
      <c r="O301" s="266"/>
      <c r="P301" s="266"/>
      <c r="Q301" s="266"/>
      <c r="R301" s="266"/>
      <c r="S301" s="266"/>
      <c r="T301" s="266"/>
      <c r="U301" s="266"/>
      <c r="V301" s="266"/>
      <c r="W301" s="266"/>
      <c r="X301" s="266"/>
      <c r="Y301" s="265"/>
      <c r="Z301" s="266"/>
      <c r="AA301" s="266"/>
      <c r="AB301" s="266"/>
      <c r="AC301" s="266"/>
      <c r="AD301" s="266"/>
      <c r="AE301" s="266"/>
      <c r="AF301" s="266"/>
      <c r="AG301" s="266"/>
      <c r="AH301" s="266"/>
      <c r="AI301" s="266"/>
      <c r="AJ301" s="266"/>
      <c r="AK301" s="266"/>
      <c r="AL301" s="265"/>
      <c r="AM301" s="266"/>
      <c r="AN301" s="266"/>
      <c r="AO301" s="266"/>
      <c r="AP301" s="266"/>
      <c r="AQ301" s="266"/>
      <c r="AR301" s="266"/>
      <c r="AS301" s="266"/>
      <c r="AT301" s="266"/>
      <c r="AU301" s="266"/>
      <c r="AV301" s="266"/>
      <c r="AW301" s="266"/>
      <c r="AX301" s="266"/>
      <c r="AY301" s="265"/>
      <c r="AZ301" s="266"/>
      <c r="BA301" s="266"/>
      <c r="BB301" s="266"/>
      <c r="BC301" s="266"/>
      <c r="BD301" s="266"/>
      <c r="BE301" s="266"/>
      <c r="BF301" s="266"/>
      <c r="BG301" s="266"/>
      <c r="BH301" s="266"/>
      <c r="BI301" s="266"/>
      <c r="BJ301" s="266"/>
      <c r="BK301" s="266"/>
    </row>
    <row r="302" spans="2:63" ht="13.5">
      <c r="B302" s="251"/>
      <c r="C302" s="252"/>
      <c r="D302" s="257"/>
      <c r="E302" s="254"/>
      <c r="F302" s="255"/>
      <c r="G302" s="255"/>
      <c r="H302" s="256"/>
      <c r="I302" s="256"/>
      <c r="J302" s="256"/>
      <c r="K302" s="256"/>
      <c r="L302" s="265"/>
      <c r="M302" s="266"/>
      <c r="N302" s="266"/>
      <c r="O302" s="266"/>
      <c r="P302" s="266"/>
      <c r="Q302" s="266"/>
      <c r="R302" s="266"/>
      <c r="S302" s="266"/>
      <c r="T302" s="266"/>
      <c r="U302" s="266"/>
      <c r="V302" s="266"/>
      <c r="W302" s="266"/>
      <c r="X302" s="266"/>
      <c r="Y302" s="265"/>
      <c r="Z302" s="266"/>
      <c r="AA302" s="266"/>
      <c r="AB302" s="266"/>
      <c r="AC302" s="266"/>
      <c r="AD302" s="266"/>
      <c r="AE302" s="266"/>
      <c r="AF302" s="266"/>
      <c r="AG302" s="266"/>
      <c r="AH302" s="266"/>
      <c r="AI302" s="266"/>
      <c r="AJ302" s="266"/>
      <c r="AK302" s="266"/>
      <c r="AL302" s="265"/>
      <c r="AM302" s="266"/>
      <c r="AN302" s="266"/>
      <c r="AO302" s="266"/>
      <c r="AP302" s="266"/>
      <c r="AQ302" s="266"/>
      <c r="AR302" s="266"/>
      <c r="AS302" s="266"/>
      <c r="AT302" s="266"/>
      <c r="AU302" s="266"/>
      <c r="AV302" s="266"/>
      <c r="AW302" s="266"/>
      <c r="AX302" s="266"/>
      <c r="AY302" s="265"/>
      <c r="AZ302" s="266"/>
      <c r="BA302" s="266"/>
      <c r="BB302" s="266"/>
      <c r="BC302" s="266"/>
      <c r="BD302" s="266"/>
      <c r="BE302" s="266"/>
      <c r="BF302" s="266"/>
      <c r="BG302" s="266"/>
      <c r="BH302" s="266"/>
      <c r="BI302" s="266"/>
      <c r="BJ302" s="266"/>
      <c r="BK302" s="266"/>
    </row>
    <row r="303" spans="2:63" ht="13.5">
      <c r="B303" s="251"/>
      <c r="C303" s="252"/>
      <c r="D303" s="257"/>
      <c r="E303" s="254"/>
      <c r="F303" s="255"/>
      <c r="G303" s="255"/>
      <c r="H303" s="256"/>
      <c r="I303" s="256"/>
      <c r="J303" s="256"/>
      <c r="K303" s="256"/>
      <c r="L303" s="265"/>
      <c r="M303" s="266"/>
      <c r="N303" s="266"/>
      <c r="O303" s="266"/>
      <c r="P303" s="266"/>
      <c r="Q303" s="266"/>
      <c r="R303" s="266"/>
      <c r="S303" s="266"/>
      <c r="T303" s="266"/>
      <c r="U303" s="266"/>
      <c r="V303" s="266"/>
      <c r="W303" s="266"/>
      <c r="X303" s="266"/>
      <c r="Y303" s="265"/>
      <c r="Z303" s="266"/>
      <c r="AA303" s="266"/>
      <c r="AB303" s="266"/>
      <c r="AC303" s="266"/>
      <c r="AD303" s="266"/>
      <c r="AE303" s="266"/>
      <c r="AF303" s="266"/>
      <c r="AG303" s="266"/>
      <c r="AH303" s="266"/>
      <c r="AI303" s="266"/>
      <c r="AJ303" s="266"/>
      <c r="AK303" s="266"/>
      <c r="AL303" s="265"/>
      <c r="AM303" s="266"/>
      <c r="AN303" s="266"/>
      <c r="AO303" s="266"/>
      <c r="AP303" s="266"/>
      <c r="AQ303" s="266"/>
      <c r="AR303" s="266"/>
      <c r="AS303" s="266"/>
      <c r="AT303" s="266"/>
      <c r="AU303" s="266"/>
      <c r="AV303" s="266"/>
      <c r="AW303" s="266"/>
      <c r="AX303" s="266"/>
      <c r="AY303" s="265"/>
      <c r="AZ303" s="266"/>
      <c r="BA303" s="266"/>
      <c r="BB303" s="266"/>
      <c r="BC303" s="266"/>
      <c r="BD303" s="266"/>
      <c r="BE303" s="266"/>
      <c r="BF303" s="266"/>
      <c r="BG303" s="266"/>
      <c r="BH303" s="266"/>
      <c r="BI303" s="266"/>
      <c r="BJ303" s="266"/>
      <c r="BK303" s="266"/>
    </row>
    <row r="304" spans="2:63" ht="13.5">
      <c r="B304" s="251"/>
      <c r="C304" s="258"/>
      <c r="D304" s="257"/>
      <c r="E304" s="254"/>
      <c r="F304" s="255"/>
      <c r="G304" s="255"/>
      <c r="H304" s="256"/>
      <c r="I304" s="256"/>
      <c r="J304" s="256"/>
      <c r="K304" s="256"/>
      <c r="L304" s="265"/>
      <c r="M304" s="266"/>
      <c r="N304" s="266"/>
      <c r="O304" s="266"/>
      <c r="P304" s="266"/>
      <c r="Q304" s="266"/>
      <c r="R304" s="266"/>
      <c r="S304" s="266"/>
      <c r="T304" s="266"/>
      <c r="U304" s="266"/>
      <c r="V304" s="266"/>
      <c r="W304" s="266"/>
      <c r="X304" s="266"/>
      <c r="Y304" s="265"/>
      <c r="Z304" s="266"/>
      <c r="AA304" s="266"/>
      <c r="AB304" s="266"/>
      <c r="AC304" s="266"/>
      <c r="AD304" s="266"/>
      <c r="AE304" s="266"/>
      <c r="AF304" s="266"/>
      <c r="AG304" s="266"/>
      <c r="AH304" s="266"/>
      <c r="AI304" s="266"/>
      <c r="AJ304" s="266"/>
      <c r="AK304" s="266"/>
      <c r="AL304" s="265"/>
      <c r="AM304" s="266"/>
      <c r="AN304" s="266"/>
      <c r="AO304" s="266"/>
      <c r="AP304" s="266"/>
      <c r="AQ304" s="266"/>
      <c r="AR304" s="266"/>
      <c r="AS304" s="266"/>
      <c r="AT304" s="266"/>
      <c r="AU304" s="266"/>
      <c r="AV304" s="266"/>
      <c r="AW304" s="266"/>
      <c r="AX304" s="266"/>
      <c r="AY304" s="265"/>
      <c r="AZ304" s="266"/>
      <c r="BA304" s="266"/>
      <c r="BB304" s="266"/>
      <c r="BC304" s="266"/>
      <c r="BD304" s="266"/>
      <c r="BE304" s="266"/>
      <c r="BF304" s="266"/>
      <c r="BG304" s="266"/>
      <c r="BH304" s="266"/>
      <c r="BI304" s="266"/>
      <c r="BJ304" s="266"/>
      <c r="BK304" s="266"/>
    </row>
    <row r="305" spans="2:63" ht="13.5">
      <c r="B305" s="251"/>
      <c r="C305" s="252"/>
      <c r="D305" s="253"/>
      <c r="E305" s="254"/>
      <c r="F305" s="255"/>
      <c r="G305" s="255"/>
      <c r="H305" s="256"/>
      <c r="I305" s="256"/>
      <c r="J305" s="256"/>
      <c r="K305" s="256"/>
      <c r="L305" s="265"/>
      <c r="M305" s="266"/>
      <c r="N305" s="266"/>
      <c r="O305" s="266"/>
      <c r="P305" s="266"/>
      <c r="Q305" s="266"/>
      <c r="R305" s="266"/>
      <c r="S305" s="266"/>
      <c r="T305" s="266"/>
      <c r="U305" s="266"/>
      <c r="V305" s="266"/>
      <c r="W305" s="266"/>
      <c r="X305" s="266"/>
      <c r="Y305" s="265"/>
      <c r="Z305" s="266"/>
      <c r="AA305" s="266"/>
      <c r="AB305" s="266"/>
      <c r="AC305" s="266"/>
      <c r="AD305" s="266"/>
      <c r="AE305" s="266"/>
      <c r="AF305" s="266"/>
      <c r="AG305" s="266"/>
      <c r="AH305" s="266"/>
      <c r="AI305" s="266"/>
      <c r="AJ305" s="266"/>
      <c r="AK305" s="266"/>
      <c r="AL305" s="265"/>
      <c r="AM305" s="266"/>
      <c r="AN305" s="266"/>
      <c r="AO305" s="266"/>
      <c r="AP305" s="266"/>
      <c r="AQ305" s="266"/>
      <c r="AR305" s="266"/>
      <c r="AS305" s="266"/>
      <c r="AT305" s="266"/>
      <c r="AU305" s="266"/>
      <c r="AV305" s="266"/>
      <c r="AW305" s="266"/>
      <c r="AX305" s="266"/>
      <c r="AY305" s="265"/>
      <c r="AZ305" s="266"/>
      <c r="BA305" s="266"/>
      <c r="BB305" s="266"/>
      <c r="BC305" s="266"/>
      <c r="BD305" s="266"/>
      <c r="BE305" s="266"/>
      <c r="BF305" s="266"/>
      <c r="BG305" s="266"/>
      <c r="BH305" s="266"/>
      <c r="BI305" s="266"/>
      <c r="BJ305" s="266"/>
      <c r="BK305" s="266"/>
    </row>
    <row r="306" spans="2:63" ht="13.5">
      <c r="B306" s="251"/>
      <c r="C306" s="252"/>
      <c r="D306" s="257"/>
      <c r="E306" s="254"/>
      <c r="F306" s="255"/>
      <c r="G306" s="255"/>
      <c r="H306" s="256"/>
      <c r="I306" s="256"/>
      <c r="J306" s="256"/>
      <c r="K306" s="256"/>
      <c r="L306" s="265"/>
      <c r="M306" s="266"/>
      <c r="N306" s="266"/>
      <c r="O306" s="266"/>
      <c r="P306" s="266"/>
      <c r="Q306" s="266"/>
      <c r="R306" s="266"/>
      <c r="S306" s="266"/>
      <c r="T306" s="266"/>
      <c r="U306" s="266"/>
      <c r="V306" s="266"/>
      <c r="W306" s="266"/>
      <c r="X306" s="266"/>
      <c r="Y306" s="265"/>
      <c r="Z306" s="266"/>
      <c r="AA306" s="266"/>
      <c r="AB306" s="266"/>
      <c r="AC306" s="266"/>
      <c r="AD306" s="266"/>
      <c r="AE306" s="266"/>
      <c r="AF306" s="266"/>
      <c r="AG306" s="266"/>
      <c r="AH306" s="266"/>
      <c r="AI306" s="266"/>
      <c r="AJ306" s="266"/>
      <c r="AK306" s="266"/>
      <c r="AL306" s="265"/>
      <c r="AM306" s="266"/>
      <c r="AN306" s="266"/>
      <c r="AO306" s="266"/>
      <c r="AP306" s="266"/>
      <c r="AQ306" s="266"/>
      <c r="AR306" s="266"/>
      <c r="AS306" s="266"/>
      <c r="AT306" s="266"/>
      <c r="AU306" s="266"/>
      <c r="AV306" s="266"/>
      <c r="AW306" s="266"/>
      <c r="AX306" s="266"/>
      <c r="AY306" s="265"/>
      <c r="AZ306" s="266"/>
      <c r="BA306" s="266"/>
      <c r="BB306" s="266"/>
      <c r="BC306" s="266"/>
      <c r="BD306" s="266"/>
      <c r="BE306" s="266"/>
      <c r="BF306" s="266"/>
      <c r="BG306" s="266"/>
      <c r="BH306" s="266"/>
      <c r="BI306" s="266"/>
      <c r="BJ306" s="266"/>
      <c r="BK306" s="266"/>
    </row>
    <row r="307" spans="2:63" ht="13.5">
      <c r="B307" s="251"/>
      <c r="C307" s="252"/>
      <c r="D307" s="257"/>
      <c r="E307" s="254"/>
      <c r="F307" s="255"/>
      <c r="G307" s="255"/>
      <c r="H307" s="256"/>
      <c r="I307" s="256"/>
      <c r="J307" s="256"/>
      <c r="K307" s="256"/>
      <c r="L307" s="265"/>
      <c r="M307" s="266"/>
      <c r="N307" s="266"/>
      <c r="O307" s="266"/>
      <c r="P307" s="266"/>
      <c r="Q307" s="266"/>
      <c r="R307" s="266"/>
      <c r="S307" s="266"/>
      <c r="T307" s="266"/>
      <c r="U307" s="266"/>
      <c r="V307" s="266"/>
      <c r="W307" s="266"/>
      <c r="X307" s="266"/>
      <c r="Y307" s="265"/>
      <c r="Z307" s="266"/>
      <c r="AA307" s="266"/>
      <c r="AB307" s="266"/>
      <c r="AC307" s="266"/>
      <c r="AD307" s="266"/>
      <c r="AE307" s="266"/>
      <c r="AF307" s="266"/>
      <c r="AG307" s="266"/>
      <c r="AH307" s="266"/>
      <c r="AI307" s="266"/>
      <c r="AJ307" s="266"/>
      <c r="AK307" s="266"/>
      <c r="AL307" s="265"/>
      <c r="AM307" s="266"/>
      <c r="AN307" s="266"/>
      <c r="AO307" s="266"/>
      <c r="AP307" s="266"/>
      <c r="AQ307" s="266"/>
      <c r="AR307" s="266"/>
      <c r="AS307" s="266"/>
      <c r="AT307" s="266"/>
      <c r="AU307" s="266"/>
      <c r="AV307" s="266"/>
      <c r="AW307" s="266"/>
      <c r="AX307" s="266"/>
      <c r="AY307" s="265"/>
      <c r="AZ307" s="266"/>
      <c r="BA307" s="266"/>
      <c r="BB307" s="266"/>
      <c r="BC307" s="266"/>
      <c r="BD307" s="266"/>
      <c r="BE307" s="266"/>
      <c r="BF307" s="266"/>
      <c r="BG307" s="266"/>
      <c r="BH307" s="266"/>
      <c r="BI307" s="266"/>
      <c r="BJ307" s="266"/>
      <c r="BK307" s="266"/>
    </row>
    <row r="308" spans="2:89" s="135" customFormat="1" ht="13.5">
      <c r="B308" s="259"/>
      <c r="C308" s="258"/>
      <c r="D308" s="257"/>
      <c r="E308" s="254"/>
      <c r="F308" s="255"/>
      <c r="G308" s="255"/>
      <c r="H308" s="256"/>
      <c r="I308" s="256"/>
      <c r="J308" s="256"/>
      <c r="K308" s="256"/>
      <c r="L308" s="265"/>
      <c r="M308" s="266"/>
      <c r="N308" s="266"/>
      <c r="O308" s="266"/>
      <c r="P308" s="266"/>
      <c r="Q308" s="266"/>
      <c r="R308" s="266"/>
      <c r="S308" s="266"/>
      <c r="T308" s="266"/>
      <c r="U308" s="266"/>
      <c r="V308" s="266"/>
      <c r="W308" s="266"/>
      <c r="X308" s="266"/>
      <c r="Y308" s="265"/>
      <c r="Z308" s="266"/>
      <c r="AA308" s="266"/>
      <c r="AB308" s="266"/>
      <c r="AC308" s="266"/>
      <c r="AD308" s="266"/>
      <c r="AE308" s="266"/>
      <c r="AF308" s="266"/>
      <c r="AG308" s="266"/>
      <c r="AH308" s="266"/>
      <c r="AI308" s="266"/>
      <c r="AJ308" s="266"/>
      <c r="AK308" s="266"/>
      <c r="AL308" s="265"/>
      <c r="AM308" s="266"/>
      <c r="AN308" s="266"/>
      <c r="AO308" s="266"/>
      <c r="AP308" s="266"/>
      <c r="AQ308" s="266"/>
      <c r="AR308" s="266"/>
      <c r="AS308" s="266"/>
      <c r="AT308" s="266"/>
      <c r="AU308" s="266"/>
      <c r="AV308" s="266"/>
      <c r="AW308" s="266"/>
      <c r="AX308" s="266"/>
      <c r="AY308" s="265"/>
      <c r="AZ308" s="266"/>
      <c r="BA308" s="266"/>
      <c r="BB308" s="266"/>
      <c r="BC308" s="266"/>
      <c r="BD308" s="266"/>
      <c r="BE308" s="266"/>
      <c r="BF308" s="266"/>
      <c r="BG308" s="266"/>
      <c r="BH308" s="266"/>
      <c r="BI308" s="266"/>
      <c r="BJ308" s="266"/>
      <c r="BK308" s="266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  <c r="CA308" s="139"/>
      <c r="CB308" s="139"/>
      <c r="CC308" s="139"/>
      <c r="CD308" s="139"/>
      <c r="CE308" s="139"/>
      <c r="CF308" s="139"/>
      <c r="CG308" s="139"/>
      <c r="CH308" s="139"/>
      <c r="CI308" s="139"/>
      <c r="CJ308" s="139"/>
      <c r="CK308" s="139"/>
    </row>
    <row r="309" spans="2:67" ht="13.5">
      <c r="B309" s="251"/>
      <c r="C309" s="258"/>
      <c r="D309" s="253"/>
      <c r="E309" s="260"/>
      <c r="F309" s="261"/>
      <c r="G309" s="261"/>
      <c r="H309" s="262"/>
      <c r="I309" s="262"/>
      <c r="J309" s="262"/>
      <c r="K309" s="262"/>
      <c r="L309" s="253"/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53"/>
      <c r="Z309" s="267"/>
      <c r="AA309" s="267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53"/>
      <c r="AM309" s="267"/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53"/>
      <c r="AZ309" s="267"/>
      <c r="BA309" s="267"/>
      <c r="BB309" s="267"/>
      <c r="BC309" s="267"/>
      <c r="BD309" s="267"/>
      <c r="BE309" s="267"/>
      <c r="BF309" s="267"/>
      <c r="BG309" s="267"/>
      <c r="BH309" s="267"/>
      <c r="BI309" s="267"/>
      <c r="BJ309" s="267"/>
      <c r="BK309" s="267"/>
      <c r="BL309" s="271"/>
      <c r="BM309" s="271"/>
      <c r="BN309" s="271"/>
      <c r="BO309" s="271"/>
    </row>
    <row r="310" spans="2:89" ht="13.5">
      <c r="B310" s="251"/>
      <c r="C310" s="252"/>
      <c r="D310" s="253"/>
      <c r="E310" s="254"/>
      <c r="F310" s="255"/>
      <c r="G310" s="255"/>
      <c r="H310" s="256"/>
      <c r="I310" s="256"/>
      <c r="J310" s="256"/>
      <c r="K310" s="256"/>
      <c r="L310" s="265"/>
      <c r="M310" s="266"/>
      <c r="N310" s="266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5"/>
      <c r="Z310" s="266"/>
      <c r="AA310" s="266"/>
      <c r="AB310" s="266"/>
      <c r="AC310" s="266"/>
      <c r="AD310" s="266"/>
      <c r="AE310" s="266"/>
      <c r="AF310" s="266"/>
      <c r="AG310" s="266"/>
      <c r="AH310" s="266"/>
      <c r="AI310" s="266"/>
      <c r="AJ310" s="266"/>
      <c r="AK310" s="266"/>
      <c r="AL310" s="265"/>
      <c r="AM310" s="266"/>
      <c r="AN310" s="266"/>
      <c r="AO310" s="266"/>
      <c r="AP310" s="266"/>
      <c r="AQ310" s="266"/>
      <c r="AR310" s="266"/>
      <c r="AS310" s="266"/>
      <c r="AT310" s="266"/>
      <c r="AU310" s="266"/>
      <c r="AV310" s="266"/>
      <c r="AW310" s="266"/>
      <c r="AX310" s="266"/>
      <c r="AY310" s="265"/>
      <c r="AZ310" s="266"/>
      <c r="BA310" s="266"/>
      <c r="BB310" s="266"/>
      <c r="BC310" s="266"/>
      <c r="BD310" s="266"/>
      <c r="BE310" s="266"/>
      <c r="BF310" s="266"/>
      <c r="BG310" s="266"/>
      <c r="BH310" s="266"/>
      <c r="BI310" s="266"/>
      <c r="BJ310" s="266"/>
      <c r="BK310" s="266"/>
      <c r="BP310" s="271"/>
      <c r="BQ310" s="271"/>
      <c r="BR310" s="271"/>
      <c r="BS310" s="271"/>
      <c r="BT310" s="271"/>
      <c r="BU310" s="271"/>
      <c r="BV310" s="271"/>
      <c r="BW310" s="271"/>
      <c r="BX310" s="271"/>
      <c r="BY310" s="271"/>
      <c r="BZ310" s="271"/>
      <c r="CA310" s="271"/>
      <c r="CB310" s="271"/>
      <c r="CC310" s="271"/>
      <c r="CD310" s="271"/>
      <c r="CE310" s="271"/>
      <c r="CF310" s="271"/>
      <c r="CG310" s="271"/>
      <c r="CH310" s="271"/>
      <c r="CI310" s="271"/>
      <c r="CJ310" s="271"/>
      <c r="CK310" s="271"/>
    </row>
    <row r="311" spans="2:63" ht="13.5">
      <c r="B311" s="251"/>
      <c r="C311" s="252"/>
      <c r="D311" s="253"/>
      <c r="E311" s="254"/>
      <c r="F311" s="255"/>
      <c r="G311" s="255"/>
      <c r="H311" s="256"/>
      <c r="I311" s="256"/>
      <c r="J311" s="256"/>
      <c r="K311" s="256"/>
      <c r="L311" s="265"/>
      <c r="M311" s="266"/>
      <c r="N311" s="266"/>
      <c r="O311" s="266"/>
      <c r="P311" s="266"/>
      <c r="Q311" s="266"/>
      <c r="R311" s="266"/>
      <c r="S311" s="266"/>
      <c r="T311" s="266"/>
      <c r="U311" s="266"/>
      <c r="V311" s="266"/>
      <c r="W311" s="266"/>
      <c r="X311" s="266"/>
      <c r="Y311" s="265"/>
      <c r="Z311" s="266"/>
      <c r="AA311" s="266"/>
      <c r="AB311" s="266"/>
      <c r="AC311" s="266"/>
      <c r="AD311" s="266"/>
      <c r="AE311" s="266"/>
      <c r="AF311" s="266"/>
      <c r="AG311" s="266"/>
      <c r="AH311" s="266"/>
      <c r="AI311" s="266"/>
      <c r="AJ311" s="266"/>
      <c r="AK311" s="266"/>
      <c r="AL311" s="265"/>
      <c r="AM311" s="266"/>
      <c r="AN311" s="266"/>
      <c r="AO311" s="266"/>
      <c r="AP311" s="266"/>
      <c r="AQ311" s="266"/>
      <c r="AR311" s="266"/>
      <c r="AS311" s="266"/>
      <c r="AT311" s="266"/>
      <c r="AU311" s="266"/>
      <c r="AV311" s="266"/>
      <c r="AW311" s="266"/>
      <c r="AX311" s="266"/>
      <c r="AY311" s="265"/>
      <c r="AZ311" s="266"/>
      <c r="BA311" s="266"/>
      <c r="BB311" s="266"/>
      <c r="BC311" s="266"/>
      <c r="BD311" s="266"/>
      <c r="BE311" s="266"/>
      <c r="BF311" s="266"/>
      <c r="BG311" s="266"/>
      <c r="BH311" s="266"/>
      <c r="BI311" s="266"/>
      <c r="BJ311" s="266"/>
      <c r="BK311" s="266"/>
    </row>
    <row r="312" spans="2:63" ht="13.5">
      <c r="B312" s="251"/>
      <c r="C312" s="252"/>
      <c r="D312" s="253"/>
      <c r="E312" s="254"/>
      <c r="F312" s="255"/>
      <c r="G312" s="255"/>
      <c r="H312" s="256"/>
      <c r="I312" s="256"/>
      <c r="J312" s="256"/>
      <c r="K312" s="256"/>
      <c r="L312" s="265"/>
      <c r="M312" s="266"/>
      <c r="N312" s="266"/>
      <c r="O312" s="266"/>
      <c r="P312" s="266"/>
      <c r="Q312" s="266"/>
      <c r="R312" s="266"/>
      <c r="S312" s="266"/>
      <c r="T312" s="266"/>
      <c r="U312" s="266"/>
      <c r="V312" s="266"/>
      <c r="W312" s="266"/>
      <c r="X312" s="266"/>
      <c r="Y312" s="265"/>
      <c r="Z312" s="266"/>
      <c r="AA312" s="266"/>
      <c r="AB312" s="266"/>
      <c r="AC312" s="266"/>
      <c r="AD312" s="266"/>
      <c r="AE312" s="266"/>
      <c r="AF312" s="266"/>
      <c r="AG312" s="266"/>
      <c r="AH312" s="266"/>
      <c r="AI312" s="266"/>
      <c r="AJ312" s="266"/>
      <c r="AK312" s="266"/>
      <c r="AL312" s="265"/>
      <c r="AM312" s="266"/>
      <c r="AN312" s="266"/>
      <c r="AO312" s="266"/>
      <c r="AP312" s="266"/>
      <c r="AQ312" s="266"/>
      <c r="AR312" s="266"/>
      <c r="AS312" s="266"/>
      <c r="AT312" s="266"/>
      <c r="AU312" s="266"/>
      <c r="AV312" s="266"/>
      <c r="AW312" s="266"/>
      <c r="AX312" s="266"/>
      <c r="AY312" s="265"/>
      <c r="AZ312" s="266"/>
      <c r="BA312" s="266"/>
      <c r="BB312" s="266"/>
      <c r="BC312" s="266"/>
      <c r="BD312" s="266"/>
      <c r="BE312" s="266"/>
      <c r="BF312" s="266"/>
      <c r="BG312" s="266"/>
      <c r="BH312" s="266"/>
      <c r="BI312" s="266"/>
      <c r="BJ312" s="266"/>
      <c r="BK312" s="266"/>
    </row>
    <row r="313" spans="2:63" ht="13.5">
      <c r="B313" s="251"/>
      <c r="C313" s="252"/>
      <c r="D313" s="253"/>
      <c r="E313" s="254"/>
      <c r="F313" s="255"/>
      <c r="G313" s="255"/>
      <c r="H313" s="256"/>
      <c r="I313" s="256"/>
      <c r="J313" s="256"/>
      <c r="K313" s="256"/>
      <c r="L313" s="265"/>
      <c r="M313" s="266"/>
      <c r="N313" s="266"/>
      <c r="O313" s="266"/>
      <c r="P313" s="266"/>
      <c r="Q313" s="266"/>
      <c r="R313" s="266"/>
      <c r="S313" s="266"/>
      <c r="T313" s="266"/>
      <c r="U313" s="266"/>
      <c r="V313" s="266"/>
      <c r="W313" s="266"/>
      <c r="X313" s="266"/>
      <c r="Y313" s="265"/>
      <c r="Z313" s="266"/>
      <c r="AA313" s="266"/>
      <c r="AB313" s="266"/>
      <c r="AC313" s="266"/>
      <c r="AD313" s="266"/>
      <c r="AE313" s="266"/>
      <c r="AF313" s="266"/>
      <c r="AG313" s="266"/>
      <c r="AH313" s="266"/>
      <c r="AI313" s="266"/>
      <c r="AJ313" s="266"/>
      <c r="AK313" s="266"/>
      <c r="AL313" s="265"/>
      <c r="AM313" s="266"/>
      <c r="AN313" s="266"/>
      <c r="AO313" s="266"/>
      <c r="AP313" s="266"/>
      <c r="AQ313" s="266"/>
      <c r="AR313" s="266"/>
      <c r="AS313" s="266"/>
      <c r="AT313" s="266"/>
      <c r="AU313" s="266"/>
      <c r="AV313" s="266"/>
      <c r="AW313" s="266"/>
      <c r="AX313" s="266"/>
      <c r="AY313" s="265"/>
      <c r="AZ313" s="266"/>
      <c r="BA313" s="266"/>
      <c r="BB313" s="266"/>
      <c r="BC313" s="266"/>
      <c r="BD313" s="266"/>
      <c r="BE313" s="266"/>
      <c r="BF313" s="266"/>
      <c r="BG313" s="266"/>
      <c r="BH313" s="266"/>
      <c r="BI313" s="266"/>
      <c r="BJ313" s="266"/>
      <c r="BK313" s="266"/>
    </row>
    <row r="314" spans="2:63" ht="13.5">
      <c r="B314" s="251"/>
      <c r="C314" s="258"/>
      <c r="D314" s="253"/>
      <c r="E314" s="254"/>
      <c r="F314" s="255"/>
      <c r="G314" s="255"/>
      <c r="H314" s="256"/>
      <c r="I314" s="256"/>
      <c r="J314" s="256"/>
      <c r="K314" s="256"/>
      <c r="L314" s="265"/>
      <c r="M314" s="266"/>
      <c r="N314" s="266"/>
      <c r="O314" s="266"/>
      <c r="P314" s="266"/>
      <c r="Q314" s="266"/>
      <c r="R314" s="266"/>
      <c r="S314" s="266"/>
      <c r="T314" s="266"/>
      <c r="U314" s="266"/>
      <c r="V314" s="266"/>
      <c r="W314" s="266"/>
      <c r="X314" s="266"/>
      <c r="Y314" s="265"/>
      <c r="Z314" s="266"/>
      <c r="AA314" s="266"/>
      <c r="AB314" s="266"/>
      <c r="AC314" s="266"/>
      <c r="AD314" s="266"/>
      <c r="AE314" s="266"/>
      <c r="AF314" s="266"/>
      <c r="AG314" s="266"/>
      <c r="AH314" s="266"/>
      <c r="AI314" s="266"/>
      <c r="AJ314" s="266"/>
      <c r="AK314" s="266"/>
      <c r="AL314" s="265"/>
      <c r="AM314" s="266"/>
      <c r="AN314" s="266"/>
      <c r="AO314" s="266"/>
      <c r="AP314" s="266"/>
      <c r="AQ314" s="266"/>
      <c r="AR314" s="266"/>
      <c r="AS314" s="266"/>
      <c r="AT314" s="266"/>
      <c r="AU314" s="266"/>
      <c r="AV314" s="266"/>
      <c r="AW314" s="266"/>
      <c r="AX314" s="266"/>
      <c r="AY314" s="265"/>
      <c r="AZ314" s="266"/>
      <c r="BA314" s="266"/>
      <c r="BB314" s="266"/>
      <c r="BC314" s="266"/>
      <c r="BD314" s="266"/>
      <c r="BE314" s="266"/>
      <c r="BF314" s="266"/>
      <c r="BG314" s="266"/>
      <c r="BH314" s="266"/>
      <c r="BI314" s="266"/>
      <c r="BJ314" s="266"/>
      <c r="BK314" s="266"/>
    </row>
    <row r="315" spans="2:63" ht="13.5">
      <c r="B315" s="251"/>
      <c r="C315" s="252"/>
      <c r="D315" s="253"/>
      <c r="E315" s="254"/>
      <c r="F315" s="255"/>
      <c r="G315" s="255"/>
      <c r="H315" s="256"/>
      <c r="I315" s="256"/>
      <c r="J315" s="256"/>
      <c r="K315" s="256"/>
      <c r="L315" s="265"/>
      <c r="M315" s="266"/>
      <c r="N315" s="266"/>
      <c r="O315" s="266"/>
      <c r="P315" s="266"/>
      <c r="Q315" s="266"/>
      <c r="R315" s="266"/>
      <c r="S315" s="266"/>
      <c r="T315" s="266"/>
      <c r="U315" s="266"/>
      <c r="V315" s="266"/>
      <c r="W315" s="266"/>
      <c r="X315" s="266"/>
      <c r="Y315" s="265"/>
      <c r="Z315" s="266"/>
      <c r="AA315" s="266"/>
      <c r="AB315" s="266"/>
      <c r="AC315" s="266"/>
      <c r="AD315" s="266"/>
      <c r="AE315" s="266"/>
      <c r="AF315" s="266"/>
      <c r="AG315" s="266"/>
      <c r="AH315" s="266"/>
      <c r="AI315" s="266"/>
      <c r="AJ315" s="266"/>
      <c r="AK315" s="266"/>
      <c r="AL315" s="265"/>
      <c r="AM315" s="266"/>
      <c r="AN315" s="266"/>
      <c r="AO315" s="266"/>
      <c r="AP315" s="266"/>
      <c r="AQ315" s="266"/>
      <c r="AR315" s="266"/>
      <c r="AS315" s="266"/>
      <c r="AT315" s="266"/>
      <c r="AU315" s="266"/>
      <c r="AV315" s="266"/>
      <c r="AW315" s="266"/>
      <c r="AX315" s="266"/>
      <c r="AY315" s="265"/>
      <c r="AZ315" s="266"/>
      <c r="BA315" s="266"/>
      <c r="BB315" s="266"/>
      <c r="BC315" s="266"/>
      <c r="BD315" s="266"/>
      <c r="BE315" s="266"/>
      <c r="BF315" s="266"/>
      <c r="BG315" s="266"/>
      <c r="BH315" s="266"/>
      <c r="BI315" s="266"/>
      <c r="BJ315" s="266"/>
      <c r="BK315" s="266"/>
    </row>
    <row r="316" spans="2:63" ht="13.5">
      <c r="B316" s="251"/>
      <c r="C316" s="252"/>
      <c r="D316" s="253"/>
      <c r="E316" s="254"/>
      <c r="F316" s="255"/>
      <c r="G316" s="255"/>
      <c r="H316" s="256"/>
      <c r="I316" s="256"/>
      <c r="J316" s="256"/>
      <c r="K316" s="256"/>
      <c r="L316" s="265"/>
      <c r="M316" s="266"/>
      <c r="N316" s="266"/>
      <c r="O316" s="266"/>
      <c r="P316" s="266"/>
      <c r="Q316" s="266"/>
      <c r="R316" s="266"/>
      <c r="S316" s="266"/>
      <c r="T316" s="266"/>
      <c r="U316" s="266"/>
      <c r="V316" s="266"/>
      <c r="W316" s="266"/>
      <c r="X316" s="266"/>
      <c r="Y316" s="265"/>
      <c r="Z316" s="266"/>
      <c r="AA316" s="266"/>
      <c r="AB316" s="266"/>
      <c r="AC316" s="266"/>
      <c r="AD316" s="266"/>
      <c r="AE316" s="266"/>
      <c r="AF316" s="266"/>
      <c r="AG316" s="266"/>
      <c r="AH316" s="266"/>
      <c r="AI316" s="266"/>
      <c r="AJ316" s="266"/>
      <c r="AK316" s="266"/>
      <c r="AL316" s="265"/>
      <c r="AM316" s="266"/>
      <c r="AN316" s="266"/>
      <c r="AO316" s="266"/>
      <c r="AP316" s="266"/>
      <c r="AQ316" s="266"/>
      <c r="AR316" s="266"/>
      <c r="AS316" s="266"/>
      <c r="AT316" s="266"/>
      <c r="AU316" s="266"/>
      <c r="AV316" s="266"/>
      <c r="AW316" s="266"/>
      <c r="AX316" s="266"/>
      <c r="AY316" s="265"/>
      <c r="AZ316" s="266"/>
      <c r="BA316" s="266"/>
      <c r="BB316" s="266"/>
      <c r="BC316" s="266"/>
      <c r="BD316" s="266"/>
      <c r="BE316" s="266"/>
      <c r="BF316" s="266"/>
      <c r="BG316" s="266"/>
      <c r="BH316" s="266"/>
      <c r="BI316" s="266"/>
      <c r="BJ316" s="266"/>
      <c r="BK316" s="266"/>
    </row>
    <row r="317" spans="2:63" ht="13.5">
      <c r="B317" s="251"/>
      <c r="C317" s="258"/>
      <c r="D317" s="253"/>
      <c r="E317" s="254"/>
      <c r="F317" s="255"/>
      <c r="G317" s="255"/>
      <c r="H317" s="256"/>
      <c r="I317" s="256"/>
      <c r="J317" s="256"/>
      <c r="K317" s="256"/>
      <c r="L317" s="265"/>
      <c r="M317" s="266"/>
      <c r="N317" s="266"/>
      <c r="O317" s="266"/>
      <c r="P317" s="266"/>
      <c r="Q317" s="266"/>
      <c r="R317" s="266"/>
      <c r="S317" s="266"/>
      <c r="T317" s="266"/>
      <c r="U317" s="266"/>
      <c r="V317" s="266"/>
      <c r="W317" s="266"/>
      <c r="X317" s="266"/>
      <c r="Y317" s="265"/>
      <c r="Z317" s="266"/>
      <c r="AA317" s="266"/>
      <c r="AB317" s="266"/>
      <c r="AC317" s="266"/>
      <c r="AD317" s="266"/>
      <c r="AE317" s="266"/>
      <c r="AF317" s="266"/>
      <c r="AG317" s="266"/>
      <c r="AH317" s="266"/>
      <c r="AI317" s="266"/>
      <c r="AJ317" s="266"/>
      <c r="AK317" s="266"/>
      <c r="AL317" s="265"/>
      <c r="AM317" s="266"/>
      <c r="AN317" s="266"/>
      <c r="AO317" s="266"/>
      <c r="AP317" s="266"/>
      <c r="AQ317" s="266"/>
      <c r="AR317" s="266"/>
      <c r="AS317" s="266"/>
      <c r="AT317" s="266"/>
      <c r="AU317" s="266"/>
      <c r="AV317" s="266"/>
      <c r="AW317" s="266"/>
      <c r="AX317" s="266"/>
      <c r="AY317" s="265"/>
      <c r="AZ317" s="266"/>
      <c r="BA317" s="266"/>
      <c r="BB317" s="266"/>
      <c r="BC317" s="266"/>
      <c r="BD317" s="266"/>
      <c r="BE317" s="266"/>
      <c r="BF317" s="266"/>
      <c r="BG317" s="266"/>
      <c r="BH317" s="266"/>
      <c r="BI317" s="266"/>
      <c r="BJ317" s="266"/>
      <c r="BK317" s="266"/>
    </row>
    <row r="318" spans="2:63" ht="13.5">
      <c r="B318" s="251"/>
      <c r="C318" s="252"/>
      <c r="D318" s="253"/>
      <c r="E318" s="254"/>
      <c r="F318" s="255"/>
      <c r="G318" s="255"/>
      <c r="H318" s="256"/>
      <c r="I318" s="256"/>
      <c r="J318" s="256"/>
      <c r="K318" s="256"/>
      <c r="L318" s="265"/>
      <c r="M318" s="266"/>
      <c r="N318" s="266"/>
      <c r="O318" s="266"/>
      <c r="P318" s="266"/>
      <c r="Q318" s="266"/>
      <c r="R318" s="266"/>
      <c r="S318" s="266"/>
      <c r="T318" s="266"/>
      <c r="U318" s="266"/>
      <c r="V318" s="266"/>
      <c r="W318" s="266"/>
      <c r="X318" s="266"/>
      <c r="Y318" s="265"/>
      <c r="Z318" s="266"/>
      <c r="AA318" s="266"/>
      <c r="AB318" s="266"/>
      <c r="AC318" s="266"/>
      <c r="AD318" s="266"/>
      <c r="AE318" s="266"/>
      <c r="AF318" s="266"/>
      <c r="AG318" s="266"/>
      <c r="AH318" s="266"/>
      <c r="AI318" s="266"/>
      <c r="AJ318" s="266"/>
      <c r="AK318" s="266"/>
      <c r="AL318" s="265"/>
      <c r="AM318" s="266"/>
      <c r="AN318" s="266"/>
      <c r="AO318" s="266"/>
      <c r="AP318" s="266"/>
      <c r="AQ318" s="266"/>
      <c r="AR318" s="266"/>
      <c r="AS318" s="266"/>
      <c r="AT318" s="266"/>
      <c r="AU318" s="266"/>
      <c r="AV318" s="266"/>
      <c r="AW318" s="266"/>
      <c r="AX318" s="266"/>
      <c r="AY318" s="265"/>
      <c r="AZ318" s="266"/>
      <c r="BA318" s="266"/>
      <c r="BB318" s="266"/>
      <c r="BC318" s="266"/>
      <c r="BD318" s="266"/>
      <c r="BE318" s="266"/>
      <c r="BF318" s="266"/>
      <c r="BG318" s="266"/>
      <c r="BH318" s="266"/>
      <c r="BI318" s="266"/>
      <c r="BJ318" s="266"/>
      <c r="BK318" s="266"/>
    </row>
    <row r="319" spans="2:63" ht="13.5">
      <c r="B319" s="251"/>
      <c r="C319" s="252"/>
      <c r="D319" s="253"/>
      <c r="E319" s="254"/>
      <c r="F319" s="255"/>
      <c r="G319" s="255"/>
      <c r="H319" s="256"/>
      <c r="I319" s="256"/>
      <c r="J319" s="256"/>
      <c r="K319" s="256"/>
      <c r="L319" s="265"/>
      <c r="M319" s="266"/>
      <c r="N319" s="266"/>
      <c r="O319" s="266"/>
      <c r="P319" s="266"/>
      <c r="Q319" s="266"/>
      <c r="R319" s="266"/>
      <c r="S319" s="266"/>
      <c r="T319" s="266"/>
      <c r="U319" s="266"/>
      <c r="V319" s="266"/>
      <c r="W319" s="266"/>
      <c r="X319" s="266"/>
      <c r="Y319" s="265"/>
      <c r="Z319" s="266"/>
      <c r="AA319" s="266"/>
      <c r="AB319" s="266"/>
      <c r="AC319" s="266"/>
      <c r="AD319" s="266"/>
      <c r="AE319" s="266"/>
      <c r="AF319" s="266"/>
      <c r="AG319" s="266"/>
      <c r="AH319" s="266"/>
      <c r="AI319" s="266"/>
      <c r="AJ319" s="266"/>
      <c r="AK319" s="266"/>
      <c r="AL319" s="265"/>
      <c r="AM319" s="266"/>
      <c r="AN319" s="266"/>
      <c r="AO319" s="266"/>
      <c r="AP319" s="266"/>
      <c r="AQ319" s="266"/>
      <c r="AR319" s="266"/>
      <c r="AS319" s="266"/>
      <c r="AT319" s="266"/>
      <c r="AU319" s="266"/>
      <c r="AV319" s="266"/>
      <c r="AW319" s="266"/>
      <c r="AX319" s="266"/>
      <c r="AY319" s="265"/>
      <c r="AZ319" s="266"/>
      <c r="BA319" s="266"/>
      <c r="BB319" s="266"/>
      <c r="BC319" s="266"/>
      <c r="BD319" s="266"/>
      <c r="BE319" s="266"/>
      <c r="BF319" s="266"/>
      <c r="BG319" s="266"/>
      <c r="BH319" s="266"/>
      <c r="BI319" s="266"/>
      <c r="BJ319" s="266"/>
      <c r="BK319" s="266"/>
    </row>
    <row r="320" spans="2:63" ht="13.5">
      <c r="B320" s="251"/>
      <c r="C320" s="252"/>
      <c r="D320" s="253"/>
      <c r="E320" s="254"/>
      <c r="F320" s="255"/>
      <c r="G320" s="255"/>
      <c r="H320" s="256"/>
      <c r="I320" s="256"/>
      <c r="J320" s="256"/>
      <c r="K320" s="256"/>
      <c r="L320" s="265"/>
      <c r="M320" s="266"/>
      <c r="N320" s="266"/>
      <c r="O320" s="266"/>
      <c r="P320" s="266"/>
      <c r="Q320" s="266"/>
      <c r="R320" s="266"/>
      <c r="S320" s="266"/>
      <c r="T320" s="266"/>
      <c r="U320" s="266"/>
      <c r="V320" s="266"/>
      <c r="W320" s="266"/>
      <c r="X320" s="266"/>
      <c r="Y320" s="265"/>
      <c r="Z320" s="266"/>
      <c r="AA320" s="266"/>
      <c r="AB320" s="266"/>
      <c r="AC320" s="266"/>
      <c r="AD320" s="266"/>
      <c r="AE320" s="266"/>
      <c r="AF320" s="266"/>
      <c r="AG320" s="266"/>
      <c r="AH320" s="266"/>
      <c r="AI320" s="266"/>
      <c r="AJ320" s="266"/>
      <c r="AK320" s="266"/>
      <c r="AL320" s="265"/>
      <c r="AM320" s="266"/>
      <c r="AN320" s="266"/>
      <c r="AO320" s="266"/>
      <c r="AP320" s="266"/>
      <c r="AQ320" s="266"/>
      <c r="AR320" s="266"/>
      <c r="AS320" s="266"/>
      <c r="AT320" s="266"/>
      <c r="AU320" s="266"/>
      <c r="AV320" s="266"/>
      <c r="AW320" s="266"/>
      <c r="AX320" s="266"/>
      <c r="AY320" s="265"/>
      <c r="AZ320" s="266"/>
      <c r="BA320" s="266"/>
      <c r="BB320" s="266"/>
      <c r="BC320" s="266"/>
      <c r="BD320" s="266"/>
      <c r="BE320" s="266"/>
      <c r="BF320" s="266"/>
      <c r="BG320" s="266"/>
      <c r="BH320" s="266"/>
      <c r="BI320" s="266"/>
      <c r="BJ320" s="266"/>
      <c r="BK320" s="266"/>
    </row>
    <row r="321" spans="2:63" ht="13.5">
      <c r="B321" s="251"/>
      <c r="C321" s="252"/>
      <c r="D321" s="253"/>
      <c r="E321" s="254"/>
      <c r="F321" s="255"/>
      <c r="G321" s="255"/>
      <c r="H321" s="256"/>
      <c r="I321" s="256"/>
      <c r="J321" s="256"/>
      <c r="K321" s="256"/>
      <c r="L321" s="265"/>
      <c r="M321" s="266"/>
      <c r="N321" s="266"/>
      <c r="O321" s="266"/>
      <c r="P321" s="266"/>
      <c r="Q321" s="266"/>
      <c r="R321" s="266"/>
      <c r="S321" s="266"/>
      <c r="T321" s="266"/>
      <c r="U321" s="266"/>
      <c r="V321" s="266"/>
      <c r="W321" s="266"/>
      <c r="X321" s="266"/>
      <c r="Y321" s="265"/>
      <c r="Z321" s="266"/>
      <c r="AA321" s="266"/>
      <c r="AB321" s="266"/>
      <c r="AC321" s="266"/>
      <c r="AD321" s="266"/>
      <c r="AE321" s="266"/>
      <c r="AF321" s="266"/>
      <c r="AG321" s="266"/>
      <c r="AH321" s="266"/>
      <c r="AI321" s="266"/>
      <c r="AJ321" s="266"/>
      <c r="AK321" s="266"/>
      <c r="AL321" s="265"/>
      <c r="AM321" s="266"/>
      <c r="AN321" s="266"/>
      <c r="AO321" s="266"/>
      <c r="AP321" s="266"/>
      <c r="AQ321" s="266"/>
      <c r="AR321" s="266"/>
      <c r="AS321" s="266"/>
      <c r="AT321" s="266"/>
      <c r="AU321" s="266"/>
      <c r="AV321" s="266"/>
      <c r="AW321" s="266"/>
      <c r="AX321" s="266"/>
      <c r="AY321" s="265"/>
      <c r="AZ321" s="266"/>
      <c r="BA321" s="266"/>
      <c r="BB321" s="266"/>
      <c r="BC321" s="266"/>
      <c r="BD321" s="266"/>
      <c r="BE321" s="266"/>
      <c r="BF321" s="266"/>
      <c r="BG321" s="266"/>
      <c r="BH321" s="266"/>
      <c r="BI321" s="266"/>
      <c r="BJ321" s="266"/>
      <c r="BK321" s="266"/>
    </row>
    <row r="322" spans="2:63" ht="13.5">
      <c r="B322" s="251"/>
      <c r="C322" s="252"/>
      <c r="D322" s="253"/>
      <c r="E322" s="254"/>
      <c r="F322" s="255"/>
      <c r="G322" s="255"/>
      <c r="H322" s="256"/>
      <c r="I322" s="256"/>
      <c r="J322" s="256"/>
      <c r="K322" s="256"/>
      <c r="L322" s="265"/>
      <c r="M322" s="266"/>
      <c r="N322" s="266"/>
      <c r="O322" s="266"/>
      <c r="P322" s="266"/>
      <c r="Q322" s="266"/>
      <c r="R322" s="266"/>
      <c r="S322" s="266"/>
      <c r="T322" s="266"/>
      <c r="U322" s="266"/>
      <c r="V322" s="266"/>
      <c r="W322" s="266"/>
      <c r="X322" s="266"/>
      <c r="Y322" s="265"/>
      <c r="Z322" s="266"/>
      <c r="AA322" s="266"/>
      <c r="AB322" s="266"/>
      <c r="AC322" s="266"/>
      <c r="AD322" s="266"/>
      <c r="AE322" s="266"/>
      <c r="AF322" s="266"/>
      <c r="AG322" s="266"/>
      <c r="AH322" s="266"/>
      <c r="AI322" s="266"/>
      <c r="AJ322" s="266"/>
      <c r="AK322" s="266"/>
      <c r="AL322" s="265"/>
      <c r="AM322" s="266"/>
      <c r="AN322" s="266"/>
      <c r="AO322" s="266"/>
      <c r="AP322" s="266"/>
      <c r="AQ322" s="266"/>
      <c r="AR322" s="266"/>
      <c r="AS322" s="266"/>
      <c r="AT322" s="266"/>
      <c r="AU322" s="266"/>
      <c r="AV322" s="266"/>
      <c r="AW322" s="266"/>
      <c r="AX322" s="266"/>
      <c r="AY322" s="265"/>
      <c r="AZ322" s="266"/>
      <c r="BA322" s="266"/>
      <c r="BB322" s="266"/>
      <c r="BC322" s="266"/>
      <c r="BD322" s="266"/>
      <c r="BE322" s="266"/>
      <c r="BF322" s="266"/>
      <c r="BG322" s="266"/>
      <c r="BH322" s="266"/>
      <c r="BI322" s="266"/>
      <c r="BJ322" s="266"/>
      <c r="BK322" s="266"/>
    </row>
    <row r="323" spans="2:63" ht="13.5">
      <c r="B323" s="251"/>
      <c r="C323" s="252"/>
      <c r="D323" s="253"/>
      <c r="E323" s="254"/>
      <c r="F323" s="255"/>
      <c r="G323" s="255"/>
      <c r="H323" s="256"/>
      <c r="I323" s="256"/>
      <c r="J323" s="256"/>
      <c r="K323" s="256"/>
      <c r="L323" s="265"/>
      <c r="M323" s="266"/>
      <c r="N323" s="266"/>
      <c r="O323" s="266"/>
      <c r="P323" s="266"/>
      <c r="Q323" s="266"/>
      <c r="R323" s="266"/>
      <c r="S323" s="266"/>
      <c r="T323" s="266"/>
      <c r="U323" s="266"/>
      <c r="V323" s="266"/>
      <c r="W323" s="266"/>
      <c r="X323" s="266"/>
      <c r="Y323" s="265"/>
      <c r="Z323" s="266"/>
      <c r="AA323" s="266"/>
      <c r="AB323" s="266"/>
      <c r="AC323" s="266"/>
      <c r="AD323" s="266"/>
      <c r="AE323" s="266"/>
      <c r="AF323" s="266"/>
      <c r="AG323" s="266"/>
      <c r="AH323" s="266"/>
      <c r="AI323" s="266"/>
      <c r="AJ323" s="266"/>
      <c r="AK323" s="266"/>
      <c r="AL323" s="265"/>
      <c r="AM323" s="266"/>
      <c r="AN323" s="266"/>
      <c r="AO323" s="266"/>
      <c r="AP323" s="266"/>
      <c r="AQ323" s="266"/>
      <c r="AR323" s="266"/>
      <c r="AS323" s="266"/>
      <c r="AT323" s="266"/>
      <c r="AU323" s="266"/>
      <c r="AV323" s="266"/>
      <c r="AW323" s="266"/>
      <c r="AX323" s="266"/>
      <c r="AY323" s="265"/>
      <c r="AZ323" s="266"/>
      <c r="BA323" s="266"/>
      <c r="BB323" s="266"/>
      <c r="BC323" s="266"/>
      <c r="BD323" s="266"/>
      <c r="BE323" s="266"/>
      <c r="BF323" s="266"/>
      <c r="BG323" s="266"/>
      <c r="BH323" s="266"/>
      <c r="BI323" s="266"/>
      <c r="BJ323" s="266"/>
      <c r="BK323" s="266"/>
    </row>
    <row r="324" spans="2:89" s="135" customFormat="1" ht="13.5">
      <c r="B324" s="259"/>
      <c r="C324" s="258"/>
      <c r="D324" s="257"/>
      <c r="E324" s="254"/>
      <c r="F324" s="255"/>
      <c r="G324" s="255"/>
      <c r="H324" s="256"/>
      <c r="I324" s="256"/>
      <c r="J324" s="256"/>
      <c r="K324" s="256"/>
      <c r="L324" s="265"/>
      <c r="M324" s="266"/>
      <c r="N324" s="266"/>
      <c r="O324" s="266"/>
      <c r="P324" s="266"/>
      <c r="Q324" s="266"/>
      <c r="R324" s="266"/>
      <c r="S324" s="266"/>
      <c r="T324" s="266"/>
      <c r="U324" s="266"/>
      <c r="V324" s="266"/>
      <c r="W324" s="266"/>
      <c r="X324" s="266"/>
      <c r="Y324" s="265"/>
      <c r="Z324" s="266"/>
      <c r="AA324" s="266"/>
      <c r="AB324" s="266"/>
      <c r="AC324" s="266"/>
      <c r="AD324" s="266"/>
      <c r="AE324" s="266"/>
      <c r="AF324" s="266"/>
      <c r="AG324" s="266"/>
      <c r="AH324" s="266"/>
      <c r="AI324" s="266"/>
      <c r="AJ324" s="266"/>
      <c r="AK324" s="266"/>
      <c r="AL324" s="265"/>
      <c r="AM324" s="266"/>
      <c r="AN324" s="266"/>
      <c r="AO324" s="266"/>
      <c r="AP324" s="266"/>
      <c r="AQ324" s="266"/>
      <c r="AR324" s="266"/>
      <c r="AS324" s="266"/>
      <c r="AT324" s="266"/>
      <c r="AU324" s="266"/>
      <c r="AV324" s="266"/>
      <c r="AW324" s="266"/>
      <c r="AX324" s="266"/>
      <c r="AY324" s="265"/>
      <c r="AZ324" s="266"/>
      <c r="BA324" s="266"/>
      <c r="BB324" s="266"/>
      <c r="BC324" s="266"/>
      <c r="BD324" s="266"/>
      <c r="BE324" s="266"/>
      <c r="BF324" s="266"/>
      <c r="BG324" s="266"/>
      <c r="BH324" s="266"/>
      <c r="BI324" s="266"/>
      <c r="BJ324" s="266"/>
      <c r="BK324" s="266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  <c r="CJ324" s="139"/>
      <c r="CK324" s="139"/>
    </row>
    <row r="325" spans="2:67" ht="13.5">
      <c r="B325" s="251"/>
      <c r="C325" s="252"/>
      <c r="D325" s="253"/>
      <c r="E325" s="260"/>
      <c r="F325" s="261"/>
      <c r="G325" s="261"/>
      <c r="H325" s="262"/>
      <c r="I325" s="262"/>
      <c r="J325" s="262"/>
      <c r="K325" s="262"/>
      <c r="L325" s="253"/>
      <c r="M325" s="267"/>
      <c r="N325" s="267"/>
      <c r="O325" s="267"/>
      <c r="P325" s="267"/>
      <c r="Q325" s="267"/>
      <c r="R325" s="267"/>
      <c r="S325" s="267"/>
      <c r="T325" s="267"/>
      <c r="U325" s="267"/>
      <c r="V325" s="267"/>
      <c r="W325" s="267"/>
      <c r="X325" s="267"/>
      <c r="Y325" s="253"/>
      <c r="Z325" s="267"/>
      <c r="AA325" s="267"/>
      <c r="AB325" s="267"/>
      <c r="AC325" s="267"/>
      <c r="AD325" s="267"/>
      <c r="AE325" s="267"/>
      <c r="AF325" s="267"/>
      <c r="AG325" s="267"/>
      <c r="AH325" s="267"/>
      <c r="AI325" s="267"/>
      <c r="AJ325" s="267"/>
      <c r="AK325" s="267"/>
      <c r="AL325" s="253"/>
      <c r="AM325" s="267"/>
      <c r="AN325" s="267"/>
      <c r="AO325" s="267"/>
      <c r="AP325" s="267"/>
      <c r="AQ325" s="267"/>
      <c r="AR325" s="267"/>
      <c r="AS325" s="267"/>
      <c r="AT325" s="267"/>
      <c r="AU325" s="267"/>
      <c r="AV325" s="267"/>
      <c r="AW325" s="267"/>
      <c r="AX325" s="267"/>
      <c r="AY325" s="253"/>
      <c r="AZ325" s="267"/>
      <c r="BA325" s="267"/>
      <c r="BB325" s="267"/>
      <c r="BC325" s="267"/>
      <c r="BD325" s="267"/>
      <c r="BE325" s="267"/>
      <c r="BF325" s="267"/>
      <c r="BG325" s="267"/>
      <c r="BH325" s="267"/>
      <c r="BI325" s="267"/>
      <c r="BJ325" s="267"/>
      <c r="BK325" s="267"/>
      <c r="BL325" s="271"/>
      <c r="BM325" s="271"/>
      <c r="BN325" s="271"/>
      <c r="BO325" s="271"/>
    </row>
    <row r="326" spans="2:89" ht="13.5">
      <c r="B326" s="251"/>
      <c r="C326" s="252"/>
      <c r="D326" s="253"/>
      <c r="E326" s="254"/>
      <c r="F326" s="255"/>
      <c r="G326" s="255"/>
      <c r="H326" s="256"/>
      <c r="I326" s="256"/>
      <c r="J326" s="256"/>
      <c r="K326" s="256"/>
      <c r="L326" s="265"/>
      <c r="M326" s="266"/>
      <c r="N326" s="266"/>
      <c r="O326" s="266"/>
      <c r="P326" s="266"/>
      <c r="Q326" s="266"/>
      <c r="R326" s="266"/>
      <c r="S326" s="266"/>
      <c r="T326" s="266"/>
      <c r="U326" s="266"/>
      <c r="V326" s="266"/>
      <c r="W326" s="266"/>
      <c r="X326" s="266"/>
      <c r="Y326" s="265"/>
      <c r="Z326" s="266"/>
      <c r="AA326" s="266"/>
      <c r="AB326" s="266"/>
      <c r="AC326" s="266"/>
      <c r="AD326" s="266"/>
      <c r="AE326" s="266"/>
      <c r="AF326" s="266"/>
      <c r="AG326" s="266"/>
      <c r="AH326" s="266"/>
      <c r="AI326" s="266"/>
      <c r="AJ326" s="266"/>
      <c r="AK326" s="266"/>
      <c r="AL326" s="265"/>
      <c r="AM326" s="266"/>
      <c r="AN326" s="266"/>
      <c r="AO326" s="266"/>
      <c r="AP326" s="266"/>
      <c r="AQ326" s="266"/>
      <c r="AR326" s="266"/>
      <c r="AS326" s="266"/>
      <c r="AT326" s="266"/>
      <c r="AU326" s="266"/>
      <c r="AV326" s="266"/>
      <c r="AW326" s="266"/>
      <c r="AX326" s="266"/>
      <c r="AY326" s="265"/>
      <c r="AZ326" s="266"/>
      <c r="BA326" s="266"/>
      <c r="BB326" s="266"/>
      <c r="BC326" s="266"/>
      <c r="BD326" s="266"/>
      <c r="BE326" s="266"/>
      <c r="BF326" s="266"/>
      <c r="BG326" s="266"/>
      <c r="BH326" s="266"/>
      <c r="BI326" s="266"/>
      <c r="BJ326" s="266"/>
      <c r="BK326" s="266"/>
      <c r="BP326" s="271"/>
      <c r="BQ326" s="271"/>
      <c r="BR326" s="271"/>
      <c r="BS326" s="271"/>
      <c r="BT326" s="271"/>
      <c r="BU326" s="271"/>
      <c r="BV326" s="271"/>
      <c r="BW326" s="271"/>
      <c r="BX326" s="271"/>
      <c r="BY326" s="271"/>
      <c r="BZ326" s="271"/>
      <c r="CA326" s="271"/>
      <c r="CB326" s="271"/>
      <c r="CC326" s="271"/>
      <c r="CD326" s="271"/>
      <c r="CE326" s="271"/>
      <c r="CF326" s="271"/>
      <c r="CG326" s="271"/>
      <c r="CH326" s="271"/>
      <c r="CI326" s="271"/>
      <c r="CJ326" s="271"/>
      <c r="CK326" s="271"/>
    </row>
    <row r="327" spans="2:89" s="135" customFormat="1" ht="13.5">
      <c r="B327" s="259"/>
      <c r="C327" s="258"/>
      <c r="D327" s="253"/>
      <c r="E327" s="254"/>
      <c r="F327" s="255"/>
      <c r="G327" s="255"/>
      <c r="H327" s="256"/>
      <c r="I327" s="256"/>
      <c r="J327" s="256"/>
      <c r="K327" s="256"/>
      <c r="L327" s="265"/>
      <c r="M327" s="266"/>
      <c r="N327" s="266"/>
      <c r="O327" s="266"/>
      <c r="P327" s="266"/>
      <c r="Q327" s="266"/>
      <c r="R327" s="266"/>
      <c r="S327" s="266"/>
      <c r="T327" s="266"/>
      <c r="U327" s="266"/>
      <c r="V327" s="266"/>
      <c r="W327" s="266"/>
      <c r="X327" s="266"/>
      <c r="Y327" s="265"/>
      <c r="Z327" s="266"/>
      <c r="AA327" s="266"/>
      <c r="AB327" s="266"/>
      <c r="AC327" s="266"/>
      <c r="AD327" s="266"/>
      <c r="AE327" s="266"/>
      <c r="AF327" s="266"/>
      <c r="AG327" s="266"/>
      <c r="AH327" s="266"/>
      <c r="AI327" s="266"/>
      <c r="AJ327" s="266"/>
      <c r="AK327" s="266"/>
      <c r="AL327" s="265"/>
      <c r="AM327" s="266"/>
      <c r="AN327" s="266"/>
      <c r="AO327" s="266"/>
      <c r="AP327" s="266"/>
      <c r="AQ327" s="266"/>
      <c r="AR327" s="266"/>
      <c r="AS327" s="266"/>
      <c r="AT327" s="266"/>
      <c r="AU327" s="266"/>
      <c r="AV327" s="266"/>
      <c r="AW327" s="266"/>
      <c r="AX327" s="266"/>
      <c r="AY327" s="265"/>
      <c r="AZ327" s="266"/>
      <c r="BA327" s="266"/>
      <c r="BB327" s="266"/>
      <c r="BC327" s="266"/>
      <c r="BD327" s="266"/>
      <c r="BE327" s="266"/>
      <c r="BF327" s="266"/>
      <c r="BG327" s="266"/>
      <c r="BH327" s="266"/>
      <c r="BI327" s="266"/>
      <c r="BJ327" s="266"/>
      <c r="BK327" s="266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  <c r="CJ327" s="139"/>
      <c r="CK327" s="139"/>
    </row>
    <row r="328" spans="2:67" ht="13.5">
      <c r="B328" s="251"/>
      <c r="C328" s="252"/>
      <c r="D328" s="253"/>
      <c r="E328" s="260"/>
      <c r="F328" s="261"/>
      <c r="G328" s="261"/>
      <c r="H328" s="262"/>
      <c r="I328" s="262"/>
      <c r="J328" s="262"/>
      <c r="K328" s="262"/>
      <c r="L328" s="253"/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53"/>
      <c r="Z328" s="267"/>
      <c r="AA328" s="267"/>
      <c r="AB328" s="267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 s="253"/>
      <c r="AM328" s="267"/>
      <c r="AN328" s="267"/>
      <c r="AO328" s="267"/>
      <c r="AP328" s="267"/>
      <c r="AQ328" s="267"/>
      <c r="AR328" s="267"/>
      <c r="AS328" s="267"/>
      <c r="AT328" s="267"/>
      <c r="AU328" s="267"/>
      <c r="AV328" s="267"/>
      <c r="AW328" s="267"/>
      <c r="AX328" s="267"/>
      <c r="AY328" s="253"/>
      <c r="AZ328" s="267"/>
      <c r="BA328" s="267"/>
      <c r="BB328" s="267"/>
      <c r="BC328" s="267"/>
      <c r="BD328" s="267"/>
      <c r="BE328" s="267"/>
      <c r="BF328" s="267"/>
      <c r="BG328" s="267"/>
      <c r="BH328" s="267"/>
      <c r="BI328" s="267"/>
      <c r="BJ328" s="267"/>
      <c r="BK328" s="267"/>
      <c r="BL328" s="271"/>
      <c r="BM328" s="271"/>
      <c r="BN328" s="271"/>
      <c r="BO328" s="271"/>
    </row>
    <row r="329" spans="2:89" ht="13.5">
      <c r="B329" s="251"/>
      <c r="C329" s="252"/>
      <c r="D329" s="257"/>
      <c r="E329" s="254"/>
      <c r="F329" s="255"/>
      <c r="G329" s="255"/>
      <c r="H329" s="256"/>
      <c r="I329" s="256"/>
      <c r="J329" s="256"/>
      <c r="K329" s="256"/>
      <c r="L329" s="265"/>
      <c r="M329" s="266"/>
      <c r="N329" s="266"/>
      <c r="O329" s="266"/>
      <c r="P329" s="266"/>
      <c r="Q329" s="266"/>
      <c r="R329" s="266"/>
      <c r="S329" s="266"/>
      <c r="T329" s="266"/>
      <c r="U329" s="266"/>
      <c r="V329" s="266"/>
      <c r="W329" s="266"/>
      <c r="X329" s="266"/>
      <c r="Y329" s="265"/>
      <c r="Z329" s="266"/>
      <c r="AA329" s="266"/>
      <c r="AB329" s="266"/>
      <c r="AC329" s="266"/>
      <c r="AD329" s="266"/>
      <c r="AE329" s="266"/>
      <c r="AF329" s="266"/>
      <c r="AG329" s="266"/>
      <c r="AH329" s="266"/>
      <c r="AI329" s="266"/>
      <c r="AJ329" s="266"/>
      <c r="AK329" s="266"/>
      <c r="AL329" s="265"/>
      <c r="AM329" s="266"/>
      <c r="AN329" s="266"/>
      <c r="AO329" s="266"/>
      <c r="AP329" s="266"/>
      <c r="AQ329" s="266"/>
      <c r="AR329" s="266"/>
      <c r="AS329" s="266"/>
      <c r="AT329" s="266"/>
      <c r="AU329" s="266"/>
      <c r="AV329" s="266"/>
      <c r="AW329" s="266"/>
      <c r="AX329" s="266"/>
      <c r="AY329" s="265"/>
      <c r="AZ329" s="266"/>
      <c r="BA329" s="266"/>
      <c r="BB329" s="266"/>
      <c r="BC329" s="266"/>
      <c r="BD329" s="266"/>
      <c r="BE329" s="266"/>
      <c r="BF329" s="266"/>
      <c r="BG329" s="266"/>
      <c r="BH329" s="266"/>
      <c r="BI329" s="266"/>
      <c r="BJ329" s="266"/>
      <c r="BK329" s="266"/>
      <c r="BP329" s="271"/>
      <c r="BQ329" s="271"/>
      <c r="BR329" s="271"/>
      <c r="BS329" s="271"/>
      <c r="BT329" s="271"/>
      <c r="BU329" s="271"/>
      <c r="BV329" s="271"/>
      <c r="BW329" s="271"/>
      <c r="BX329" s="271"/>
      <c r="BY329" s="271"/>
      <c r="BZ329" s="271"/>
      <c r="CA329" s="271"/>
      <c r="CB329" s="271"/>
      <c r="CC329" s="271"/>
      <c r="CD329" s="271"/>
      <c r="CE329" s="271"/>
      <c r="CF329" s="271"/>
      <c r="CG329" s="271"/>
      <c r="CH329" s="271"/>
      <c r="CI329" s="271"/>
      <c r="CJ329" s="271"/>
      <c r="CK329" s="271"/>
    </row>
    <row r="330" spans="2:63" ht="13.5">
      <c r="B330" s="251"/>
      <c r="C330" s="252"/>
      <c r="D330" s="257"/>
      <c r="E330" s="254"/>
      <c r="F330" s="255"/>
      <c r="G330" s="255"/>
      <c r="H330" s="256"/>
      <c r="I330" s="256"/>
      <c r="J330" s="256"/>
      <c r="K330" s="256"/>
      <c r="L330" s="265"/>
      <c r="M330" s="266"/>
      <c r="N330" s="266"/>
      <c r="O330" s="266"/>
      <c r="P330" s="266"/>
      <c r="Q330" s="266"/>
      <c r="R330" s="266"/>
      <c r="S330" s="266"/>
      <c r="T330" s="266"/>
      <c r="U330" s="266"/>
      <c r="V330" s="266"/>
      <c r="W330" s="266"/>
      <c r="X330" s="266"/>
      <c r="Y330" s="265"/>
      <c r="Z330" s="266"/>
      <c r="AA330" s="266"/>
      <c r="AB330" s="266"/>
      <c r="AC330" s="266"/>
      <c r="AD330" s="266"/>
      <c r="AE330" s="266"/>
      <c r="AF330" s="266"/>
      <c r="AG330" s="266"/>
      <c r="AH330" s="266"/>
      <c r="AI330" s="266"/>
      <c r="AJ330" s="266"/>
      <c r="AK330" s="266"/>
      <c r="AL330" s="265"/>
      <c r="AM330" s="266"/>
      <c r="AN330" s="266"/>
      <c r="AO330" s="266"/>
      <c r="AP330" s="266"/>
      <c r="AQ330" s="266"/>
      <c r="AR330" s="266"/>
      <c r="AS330" s="266"/>
      <c r="AT330" s="266"/>
      <c r="AU330" s="266"/>
      <c r="AV330" s="266"/>
      <c r="AW330" s="266"/>
      <c r="AX330" s="266"/>
      <c r="AY330" s="265"/>
      <c r="AZ330" s="266"/>
      <c r="BA330" s="266"/>
      <c r="BB330" s="266"/>
      <c r="BC330" s="266"/>
      <c r="BD330" s="266"/>
      <c r="BE330" s="266"/>
      <c r="BF330" s="266"/>
      <c r="BG330" s="266"/>
      <c r="BH330" s="266"/>
      <c r="BI330" s="266"/>
      <c r="BJ330" s="266"/>
      <c r="BK330" s="266"/>
    </row>
    <row r="331" spans="2:63" ht="13.5">
      <c r="B331" s="251"/>
      <c r="C331" s="272"/>
      <c r="D331" s="257"/>
      <c r="E331" s="254"/>
      <c r="F331" s="255"/>
      <c r="G331" s="255"/>
      <c r="H331" s="256"/>
      <c r="I331" s="256"/>
      <c r="J331" s="256"/>
      <c r="K331" s="256"/>
      <c r="L331" s="265"/>
      <c r="M331" s="266"/>
      <c r="N331" s="266"/>
      <c r="O331" s="266"/>
      <c r="P331" s="266"/>
      <c r="Q331" s="266"/>
      <c r="R331" s="266"/>
      <c r="S331" s="266"/>
      <c r="T331" s="266"/>
      <c r="U331" s="266"/>
      <c r="V331" s="266"/>
      <c r="W331" s="266"/>
      <c r="X331" s="266"/>
      <c r="Y331" s="265"/>
      <c r="Z331" s="266"/>
      <c r="AA331" s="266"/>
      <c r="AB331" s="266"/>
      <c r="AC331" s="266"/>
      <c r="AD331" s="266"/>
      <c r="AE331" s="266"/>
      <c r="AF331" s="266"/>
      <c r="AG331" s="266"/>
      <c r="AH331" s="266"/>
      <c r="AI331" s="266"/>
      <c r="AJ331" s="266"/>
      <c r="AK331" s="266"/>
      <c r="AL331" s="265"/>
      <c r="AM331" s="266"/>
      <c r="AN331" s="266"/>
      <c r="AO331" s="266"/>
      <c r="AP331" s="266"/>
      <c r="AQ331" s="266"/>
      <c r="AR331" s="266"/>
      <c r="AS331" s="266"/>
      <c r="AT331" s="266"/>
      <c r="AU331" s="266"/>
      <c r="AV331" s="266"/>
      <c r="AW331" s="266"/>
      <c r="AX331" s="266"/>
      <c r="AY331" s="265"/>
      <c r="AZ331" s="266"/>
      <c r="BA331" s="266"/>
      <c r="BB331" s="266"/>
      <c r="BC331" s="266"/>
      <c r="BD331" s="266"/>
      <c r="BE331" s="266"/>
      <c r="BF331" s="266"/>
      <c r="BG331" s="266"/>
      <c r="BH331" s="266"/>
      <c r="BI331" s="266"/>
      <c r="BJ331" s="266"/>
      <c r="BK331" s="266"/>
    </row>
    <row r="332" spans="2:89" s="135" customFormat="1" ht="13.5">
      <c r="B332" s="259"/>
      <c r="C332" s="258"/>
      <c r="D332" s="257"/>
      <c r="E332" s="254"/>
      <c r="F332" s="255"/>
      <c r="G332" s="255"/>
      <c r="H332" s="256"/>
      <c r="I332" s="256"/>
      <c r="J332" s="256"/>
      <c r="K332" s="256"/>
      <c r="L332" s="265"/>
      <c r="M332" s="266"/>
      <c r="N332" s="266"/>
      <c r="O332" s="266"/>
      <c r="P332" s="266"/>
      <c r="Q332" s="266"/>
      <c r="R332" s="266"/>
      <c r="S332" s="266"/>
      <c r="T332" s="266"/>
      <c r="U332" s="266"/>
      <c r="V332" s="266"/>
      <c r="W332" s="266"/>
      <c r="X332" s="266"/>
      <c r="Y332" s="265"/>
      <c r="Z332" s="266"/>
      <c r="AA332" s="266"/>
      <c r="AB332" s="266"/>
      <c r="AC332" s="266"/>
      <c r="AD332" s="266"/>
      <c r="AE332" s="266"/>
      <c r="AF332" s="266"/>
      <c r="AG332" s="266"/>
      <c r="AH332" s="266"/>
      <c r="AI332" s="266"/>
      <c r="AJ332" s="266"/>
      <c r="AK332" s="266"/>
      <c r="AL332" s="265"/>
      <c r="AM332" s="266"/>
      <c r="AN332" s="266"/>
      <c r="AO332" s="266"/>
      <c r="AP332" s="266"/>
      <c r="AQ332" s="266"/>
      <c r="AR332" s="266"/>
      <c r="AS332" s="266"/>
      <c r="AT332" s="266"/>
      <c r="AU332" s="266"/>
      <c r="AV332" s="266"/>
      <c r="AW332" s="266"/>
      <c r="AX332" s="266"/>
      <c r="AY332" s="265"/>
      <c r="AZ332" s="266"/>
      <c r="BA332" s="266"/>
      <c r="BB332" s="266"/>
      <c r="BC332" s="266"/>
      <c r="BD332" s="266"/>
      <c r="BE332" s="266"/>
      <c r="BF332" s="266"/>
      <c r="BG332" s="266"/>
      <c r="BH332" s="266"/>
      <c r="BI332" s="266"/>
      <c r="BJ332" s="266"/>
      <c r="BK332" s="266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  <c r="CJ332" s="139"/>
      <c r="CK332" s="139"/>
    </row>
    <row r="333" spans="2:89" s="135" customFormat="1" ht="13.5">
      <c r="B333" s="259"/>
      <c r="C333" s="258"/>
      <c r="D333" s="253"/>
      <c r="E333" s="260"/>
      <c r="F333" s="261"/>
      <c r="G333" s="261"/>
      <c r="H333" s="262"/>
      <c r="I333" s="262"/>
      <c r="J333" s="262"/>
      <c r="K333" s="262"/>
      <c r="L333" s="253"/>
      <c r="M333" s="267"/>
      <c r="N333" s="267"/>
      <c r="O333" s="267"/>
      <c r="P333" s="267"/>
      <c r="Q333" s="267"/>
      <c r="R333" s="267"/>
      <c r="S333" s="267"/>
      <c r="T333" s="267"/>
      <c r="U333" s="267"/>
      <c r="V333" s="267"/>
      <c r="W333" s="267"/>
      <c r="X333" s="267"/>
      <c r="Y333" s="253"/>
      <c r="Z333" s="267"/>
      <c r="AA333" s="267"/>
      <c r="AB333" s="267"/>
      <c r="AC333" s="267"/>
      <c r="AD333" s="267"/>
      <c r="AE333" s="267"/>
      <c r="AF333" s="267"/>
      <c r="AG333" s="267"/>
      <c r="AH333" s="267"/>
      <c r="AI333" s="267"/>
      <c r="AJ333" s="267"/>
      <c r="AK333" s="267"/>
      <c r="AL333" s="253"/>
      <c r="AM333" s="267"/>
      <c r="AN333" s="267"/>
      <c r="AO333" s="267"/>
      <c r="AP333" s="267"/>
      <c r="AQ333" s="267"/>
      <c r="AR333" s="267"/>
      <c r="AS333" s="267"/>
      <c r="AT333" s="267"/>
      <c r="AU333" s="267"/>
      <c r="AV333" s="267"/>
      <c r="AW333" s="267"/>
      <c r="AX333" s="267"/>
      <c r="AY333" s="253"/>
      <c r="AZ333" s="267"/>
      <c r="BA333" s="267"/>
      <c r="BB333" s="267"/>
      <c r="BC333" s="267"/>
      <c r="BD333" s="267"/>
      <c r="BE333" s="267"/>
      <c r="BF333" s="267"/>
      <c r="BG333" s="267"/>
      <c r="BH333" s="267"/>
      <c r="BI333" s="267"/>
      <c r="BJ333" s="267"/>
      <c r="BK333" s="267"/>
      <c r="BL333" s="271"/>
      <c r="BM333" s="271"/>
      <c r="BN333" s="271"/>
      <c r="BO333" s="271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  <c r="CJ333" s="139"/>
      <c r="CK333" s="139"/>
    </row>
    <row r="334" spans="2:89" s="135" customFormat="1" ht="13.5">
      <c r="B334" s="259"/>
      <c r="C334" s="258"/>
      <c r="D334" s="253"/>
      <c r="E334" s="260"/>
      <c r="F334" s="261"/>
      <c r="G334" s="261"/>
      <c r="H334" s="262"/>
      <c r="I334" s="262"/>
      <c r="J334" s="262"/>
      <c r="K334" s="262"/>
      <c r="L334" s="253"/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7"/>
      <c r="Y334" s="253"/>
      <c r="Z334" s="267"/>
      <c r="AA334" s="267"/>
      <c r="AB334" s="267"/>
      <c r="AC334" s="267"/>
      <c r="AD334" s="267"/>
      <c r="AE334" s="267"/>
      <c r="AF334" s="267"/>
      <c r="AG334" s="267"/>
      <c r="AH334" s="267"/>
      <c r="AI334" s="267"/>
      <c r="AJ334" s="267"/>
      <c r="AK334" s="267"/>
      <c r="AL334" s="253"/>
      <c r="AM334" s="267"/>
      <c r="AN334" s="267"/>
      <c r="AO334" s="267"/>
      <c r="AP334" s="267"/>
      <c r="AQ334" s="267"/>
      <c r="AR334" s="267"/>
      <c r="AS334" s="267"/>
      <c r="AT334" s="267"/>
      <c r="AU334" s="267"/>
      <c r="AV334" s="267"/>
      <c r="AW334" s="267"/>
      <c r="AX334" s="267"/>
      <c r="AY334" s="253"/>
      <c r="AZ334" s="267"/>
      <c r="BA334" s="267"/>
      <c r="BB334" s="267"/>
      <c r="BC334" s="267"/>
      <c r="BD334" s="267"/>
      <c r="BE334" s="267"/>
      <c r="BF334" s="267"/>
      <c r="BG334" s="267"/>
      <c r="BH334" s="267"/>
      <c r="BI334" s="267"/>
      <c r="BJ334" s="267"/>
      <c r="BK334" s="267"/>
      <c r="BL334" s="271"/>
      <c r="BM334" s="271"/>
      <c r="BN334" s="271"/>
      <c r="BO334" s="271"/>
      <c r="BP334" s="271"/>
      <c r="BQ334" s="271"/>
      <c r="BR334" s="271"/>
      <c r="BS334" s="271"/>
      <c r="BT334" s="271"/>
      <c r="BU334" s="271"/>
      <c r="BV334" s="271"/>
      <c r="BW334" s="271"/>
      <c r="BX334" s="271"/>
      <c r="BY334" s="271"/>
      <c r="BZ334" s="271"/>
      <c r="CA334" s="271"/>
      <c r="CB334" s="271"/>
      <c r="CC334" s="271"/>
      <c r="CD334" s="271"/>
      <c r="CE334" s="271"/>
      <c r="CF334" s="271"/>
      <c r="CG334" s="271"/>
      <c r="CH334" s="271"/>
      <c r="CI334" s="271"/>
      <c r="CJ334" s="271"/>
      <c r="CK334" s="271"/>
    </row>
    <row r="335" spans="2:89" ht="13.5">
      <c r="B335" s="251"/>
      <c r="C335" s="252"/>
      <c r="D335" s="253"/>
      <c r="E335" s="260"/>
      <c r="F335" s="261"/>
      <c r="G335" s="261"/>
      <c r="H335" s="262"/>
      <c r="I335" s="262"/>
      <c r="J335" s="262"/>
      <c r="K335" s="262"/>
      <c r="L335" s="253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53"/>
      <c r="Z335" s="267"/>
      <c r="AA335" s="267"/>
      <c r="AB335" s="267"/>
      <c r="AC335" s="267"/>
      <c r="AD335" s="267"/>
      <c r="AE335" s="267"/>
      <c r="AF335" s="267"/>
      <c r="AG335" s="267"/>
      <c r="AH335" s="267"/>
      <c r="AI335" s="267"/>
      <c r="AJ335" s="267"/>
      <c r="AK335" s="267"/>
      <c r="AL335" s="253"/>
      <c r="AM335" s="267"/>
      <c r="AN335" s="267"/>
      <c r="AO335" s="267"/>
      <c r="AP335" s="267"/>
      <c r="AQ335" s="267"/>
      <c r="AR335" s="267"/>
      <c r="AS335" s="267"/>
      <c r="AT335" s="267"/>
      <c r="AU335" s="267"/>
      <c r="AV335" s="267"/>
      <c r="AW335" s="267"/>
      <c r="AX335" s="267"/>
      <c r="AY335" s="253"/>
      <c r="AZ335" s="267"/>
      <c r="BA335" s="267"/>
      <c r="BB335" s="267"/>
      <c r="BC335" s="267"/>
      <c r="BD335" s="267"/>
      <c r="BE335" s="267"/>
      <c r="BF335" s="267"/>
      <c r="BG335" s="267"/>
      <c r="BH335" s="267"/>
      <c r="BI335" s="267"/>
      <c r="BJ335" s="267"/>
      <c r="BK335" s="267"/>
      <c r="BL335" s="271"/>
      <c r="BM335" s="271"/>
      <c r="BN335" s="271"/>
      <c r="BO335" s="271"/>
      <c r="BP335" s="271"/>
      <c r="BQ335" s="271"/>
      <c r="BR335" s="271"/>
      <c r="BS335" s="271"/>
      <c r="BT335" s="271"/>
      <c r="BU335" s="271"/>
      <c r="BV335" s="271"/>
      <c r="BW335" s="271"/>
      <c r="BX335" s="271"/>
      <c r="BY335" s="271"/>
      <c r="BZ335" s="271"/>
      <c r="CA335" s="271"/>
      <c r="CB335" s="271"/>
      <c r="CC335" s="271"/>
      <c r="CD335" s="271"/>
      <c r="CE335" s="271"/>
      <c r="CF335" s="271"/>
      <c r="CG335" s="271"/>
      <c r="CH335" s="271"/>
      <c r="CI335" s="271"/>
      <c r="CJ335" s="271"/>
      <c r="CK335" s="271"/>
    </row>
    <row r="336" spans="2:89" ht="13.5">
      <c r="B336" s="251"/>
      <c r="C336" s="252"/>
      <c r="D336" s="257"/>
      <c r="E336" s="254"/>
      <c r="F336" s="255"/>
      <c r="G336" s="255"/>
      <c r="H336" s="256"/>
      <c r="I336" s="256"/>
      <c r="J336" s="256"/>
      <c r="K336" s="256"/>
      <c r="L336" s="265"/>
      <c r="M336" s="266"/>
      <c r="N336" s="266"/>
      <c r="O336" s="266"/>
      <c r="P336" s="266"/>
      <c r="Q336" s="266"/>
      <c r="R336" s="266"/>
      <c r="S336" s="266"/>
      <c r="T336" s="266"/>
      <c r="U336" s="266"/>
      <c r="V336" s="266"/>
      <c r="W336" s="266"/>
      <c r="X336" s="266"/>
      <c r="Y336" s="265"/>
      <c r="Z336" s="266"/>
      <c r="AA336" s="266"/>
      <c r="AB336" s="266"/>
      <c r="AC336" s="266"/>
      <c r="AD336" s="266"/>
      <c r="AE336" s="266"/>
      <c r="AF336" s="266"/>
      <c r="AG336" s="266"/>
      <c r="AH336" s="266"/>
      <c r="AI336" s="266"/>
      <c r="AJ336" s="266"/>
      <c r="AK336" s="266"/>
      <c r="AL336" s="265"/>
      <c r="AM336" s="266"/>
      <c r="AN336" s="266"/>
      <c r="AO336" s="266"/>
      <c r="AP336" s="266"/>
      <c r="AQ336" s="266"/>
      <c r="AR336" s="266"/>
      <c r="AS336" s="266"/>
      <c r="AT336" s="266"/>
      <c r="AU336" s="266"/>
      <c r="AV336" s="266"/>
      <c r="AW336" s="266"/>
      <c r="AX336" s="266"/>
      <c r="AY336" s="265"/>
      <c r="AZ336" s="266"/>
      <c r="BA336" s="266"/>
      <c r="BB336" s="266"/>
      <c r="BC336" s="266"/>
      <c r="BD336" s="266"/>
      <c r="BE336" s="266"/>
      <c r="BF336" s="266"/>
      <c r="BG336" s="266"/>
      <c r="BH336" s="266"/>
      <c r="BI336" s="266"/>
      <c r="BJ336" s="266"/>
      <c r="BK336" s="266"/>
      <c r="BP336" s="271"/>
      <c r="BQ336" s="271"/>
      <c r="BR336" s="271"/>
      <c r="BS336" s="271"/>
      <c r="BT336" s="271"/>
      <c r="BU336" s="271"/>
      <c r="BV336" s="271"/>
      <c r="BW336" s="271"/>
      <c r="BX336" s="271"/>
      <c r="BY336" s="271"/>
      <c r="BZ336" s="271"/>
      <c r="CA336" s="271"/>
      <c r="CB336" s="271"/>
      <c r="CC336" s="271"/>
      <c r="CD336" s="271"/>
      <c r="CE336" s="271"/>
      <c r="CF336" s="271"/>
      <c r="CG336" s="271"/>
      <c r="CH336" s="271"/>
      <c r="CI336" s="271"/>
      <c r="CJ336" s="271"/>
      <c r="CK336" s="271"/>
    </row>
    <row r="337" spans="2:89" s="135" customFormat="1" ht="13.5">
      <c r="B337" s="259"/>
      <c r="C337" s="258"/>
      <c r="D337" s="257"/>
      <c r="E337" s="254"/>
      <c r="F337" s="255"/>
      <c r="G337" s="255"/>
      <c r="H337" s="256"/>
      <c r="I337" s="256"/>
      <c r="J337" s="256"/>
      <c r="K337" s="256"/>
      <c r="L337" s="265"/>
      <c r="M337" s="266"/>
      <c r="N337" s="266"/>
      <c r="O337" s="266"/>
      <c r="P337" s="266"/>
      <c r="Q337" s="266"/>
      <c r="R337" s="266"/>
      <c r="S337" s="266"/>
      <c r="T337" s="266"/>
      <c r="U337" s="266"/>
      <c r="V337" s="266"/>
      <c r="W337" s="266"/>
      <c r="X337" s="266"/>
      <c r="Y337" s="265"/>
      <c r="Z337" s="266"/>
      <c r="AA337" s="266"/>
      <c r="AB337" s="266"/>
      <c r="AC337" s="266"/>
      <c r="AD337" s="266"/>
      <c r="AE337" s="266"/>
      <c r="AF337" s="266"/>
      <c r="AG337" s="266"/>
      <c r="AH337" s="266"/>
      <c r="AI337" s="266"/>
      <c r="AJ337" s="266"/>
      <c r="AK337" s="266"/>
      <c r="AL337" s="265"/>
      <c r="AM337" s="266"/>
      <c r="AN337" s="266"/>
      <c r="AO337" s="266"/>
      <c r="AP337" s="266"/>
      <c r="AQ337" s="266"/>
      <c r="AR337" s="266"/>
      <c r="AS337" s="266"/>
      <c r="AT337" s="266"/>
      <c r="AU337" s="266"/>
      <c r="AV337" s="266"/>
      <c r="AW337" s="266"/>
      <c r="AX337" s="266"/>
      <c r="AY337" s="265"/>
      <c r="AZ337" s="266"/>
      <c r="BA337" s="266"/>
      <c r="BB337" s="266"/>
      <c r="BC337" s="266"/>
      <c r="BD337" s="266"/>
      <c r="BE337" s="266"/>
      <c r="BF337" s="266"/>
      <c r="BG337" s="266"/>
      <c r="BH337" s="266"/>
      <c r="BI337" s="266"/>
      <c r="BJ337" s="266"/>
      <c r="BK337" s="266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  <c r="CJ337" s="139"/>
      <c r="CK337" s="139"/>
    </row>
    <row r="338" spans="2:67" ht="13.5">
      <c r="B338" s="251"/>
      <c r="C338" s="252"/>
      <c r="D338" s="253"/>
      <c r="E338" s="260"/>
      <c r="F338" s="261"/>
      <c r="G338" s="261"/>
      <c r="H338" s="262"/>
      <c r="I338" s="262"/>
      <c r="J338" s="262"/>
      <c r="K338" s="262"/>
      <c r="L338" s="253"/>
      <c r="M338" s="267"/>
      <c r="N338" s="267"/>
      <c r="O338" s="267"/>
      <c r="P338" s="267"/>
      <c r="Q338" s="267"/>
      <c r="R338" s="267"/>
      <c r="S338" s="267"/>
      <c r="T338" s="267"/>
      <c r="U338" s="267"/>
      <c r="V338" s="267"/>
      <c r="W338" s="267"/>
      <c r="X338" s="267"/>
      <c r="Y338" s="253"/>
      <c r="Z338" s="267"/>
      <c r="AA338" s="267"/>
      <c r="AB338" s="267"/>
      <c r="AC338" s="267"/>
      <c r="AD338" s="267"/>
      <c r="AE338" s="267"/>
      <c r="AF338" s="267"/>
      <c r="AG338" s="267"/>
      <c r="AH338" s="267"/>
      <c r="AI338" s="267"/>
      <c r="AJ338" s="267"/>
      <c r="AK338" s="267"/>
      <c r="AL338" s="253"/>
      <c r="AM338" s="267"/>
      <c r="AN338" s="267"/>
      <c r="AO338" s="267"/>
      <c r="AP338" s="267"/>
      <c r="AQ338" s="267"/>
      <c r="AR338" s="267"/>
      <c r="AS338" s="267"/>
      <c r="AT338" s="267"/>
      <c r="AU338" s="267"/>
      <c r="AV338" s="267"/>
      <c r="AW338" s="267"/>
      <c r="AX338" s="267"/>
      <c r="AY338" s="253"/>
      <c r="AZ338" s="267"/>
      <c r="BA338" s="267"/>
      <c r="BB338" s="267"/>
      <c r="BC338" s="267"/>
      <c r="BD338" s="267"/>
      <c r="BE338" s="267"/>
      <c r="BF338" s="267"/>
      <c r="BG338" s="267"/>
      <c r="BH338" s="267"/>
      <c r="BI338" s="267"/>
      <c r="BJ338" s="267"/>
      <c r="BK338" s="267"/>
      <c r="BL338" s="271"/>
      <c r="BM338" s="271"/>
      <c r="BN338" s="271"/>
      <c r="BO338" s="271"/>
    </row>
    <row r="339" spans="2:89" ht="13.5">
      <c r="B339" s="251"/>
      <c r="C339" s="252"/>
      <c r="D339" s="253"/>
      <c r="E339" s="254"/>
      <c r="F339" s="255"/>
      <c r="G339" s="255"/>
      <c r="H339" s="256"/>
      <c r="I339" s="256"/>
      <c r="J339" s="256"/>
      <c r="K339" s="256"/>
      <c r="L339" s="265"/>
      <c r="M339" s="266"/>
      <c r="N339" s="266"/>
      <c r="O339" s="266"/>
      <c r="P339" s="266"/>
      <c r="Q339" s="266"/>
      <c r="R339" s="266"/>
      <c r="S339" s="266"/>
      <c r="T339" s="266"/>
      <c r="U339" s="266"/>
      <c r="V339" s="266"/>
      <c r="W339" s="266"/>
      <c r="X339" s="266"/>
      <c r="Y339" s="265"/>
      <c r="Z339" s="266"/>
      <c r="AA339" s="266"/>
      <c r="AB339" s="266"/>
      <c r="AC339" s="266"/>
      <c r="AD339" s="266"/>
      <c r="AE339" s="266"/>
      <c r="AF339" s="266"/>
      <c r="AG339" s="266"/>
      <c r="AH339" s="266"/>
      <c r="AI339" s="266"/>
      <c r="AJ339" s="266"/>
      <c r="AK339" s="266"/>
      <c r="AL339" s="265"/>
      <c r="AM339" s="266"/>
      <c r="AN339" s="266"/>
      <c r="AO339" s="266"/>
      <c r="AP339" s="266"/>
      <c r="AQ339" s="266"/>
      <c r="AR339" s="266"/>
      <c r="AS339" s="266"/>
      <c r="AT339" s="266"/>
      <c r="AU339" s="266"/>
      <c r="AV339" s="266"/>
      <c r="AW339" s="266"/>
      <c r="AX339" s="266"/>
      <c r="AY339" s="265"/>
      <c r="AZ339" s="266"/>
      <c r="BA339" s="266"/>
      <c r="BB339" s="266"/>
      <c r="BC339" s="266"/>
      <c r="BD339" s="266"/>
      <c r="BE339" s="266"/>
      <c r="BF339" s="266"/>
      <c r="BG339" s="266"/>
      <c r="BH339" s="266"/>
      <c r="BI339" s="266"/>
      <c r="BJ339" s="266"/>
      <c r="BK339" s="266"/>
      <c r="BP339" s="271"/>
      <c r="BQ339" s="271"/>
      <c r="BR339" s="271"/>
      <c r="BS339" s="271"/>
      <c r="BT339" s="271"/>
      <c r="BU339" s="271"/>
      <c r="BV339" s="271"/>
      <c r="BW339" s="271"/>
      <c r="BX339" s="271"/>
      <c r="BY339" s="271"/>
      <c r="BZ339" s="271"/>
      <c r="CA339" s="271"/>
      <c r="CB339" s="271"/>
      <c r="CC339" s="271"/>
      <c r="CD339" s="271"/>
      <c r="CE339" s="271"/>
      <c r="CF339" s="271"/>
      <c r="CG339" s="271"/>
      <c r="CH339" s="271"/>
      <c r="CI339" s="271"/>
      <c r="CJ339" s="271"/>
      <c r="CK339" s="271"/>
    </row>
    <row r="340" spans="2:63" ht="13.5">
      <c r="B340" s="251"/>
      <c r="C340" s="252"/>
      <c r="D340" s="253"/>
      <c r="E340" s="254"/>
      <c r="F340" s="255"/>
      <c r="G340" s="255"/>
      <c r="H340" s="256"/>
      <c r="I340" s="256"/>
      <c r="J340" s="256"/>
      <c r="K340" s="256"/>
      <c r="L340" s="265"/>
      <c r="M340" s="266"/>
      <c r="N340" s="266"/>
      <c r="O340" s="266"/>
      <c r="P340" s="266"/>
      <c r="Q340" s="266"/>
      <c r="R340" s="266"/>
      <c r="S340" s="266"/>
      <c r="T340" s="266"/>
      <c r="U340" s="266"/>
      <c r="V340" s="266"/>
      <c r="W340" s="266"/>
      <c r="X340" s="266"/>
      <c r="Y340" s="265"/>
      <c r="Z340" s="266"/>
      <c r="AA340" s="266"/>
      <c r="AB340" s="266"/>
      <c r="AC340" s="266"/>
      <c r="AD340" s="266"/>
      <c r="AE340" s="266"/>
      <c r="AF340" s="266"/>
      <c r="AG340" s="266"/>
      <c r="AH340" s="266"/>
      <c r="AI340" s="266"/>
      <c r="AJ340" s="266"/>
      <c r="AK340" s="266"/>
      <c r="AL340" s="265"/>
      <c r="AM340" s="266"/>
      <c r="AN340" s="266"/>
      <c r="AO340" s="266"/>
      <c r="AP340" s="266"/>
      <c r="AQ340" s="266"/>
      <c r="AR340" s="266"/>
      <c r="AS340" s="266"/>
      <c r="AT340" s="266"/>
      <c r="AU340" s="266"/>
      <c r="AV340" s="266"/>
      <c r="AW340" s="266"/>
      <c r="AX340" s="266"/>
      <c r="AY340" s="265"/>
      <c r="AZ340" s="266"/>
      <c r="BA340" s="266"/>
      <c r="BB340" s="266"/>
      <c r="BC340" s="266"/>
      <c r="BD340" s="266"/>
      <c r="BE340" s="266"/>
      <c r="BF340" s="266"/>
      <c r="BG340" s="266"/>
      <c r="BH340" s="266"/>
      <c r="BI340" s="266"/>
      <c r="BJ340" s="266"/>
      <c r="BK340" s="266"/>
    </row>
    <row r="341" spans="2:63" ht="13.5">
      <c r="B341" s="251"/>
      <c r="C341" s="252"/>
      <c r="D341" s="253"/>
      <c r="E341" s="254"/>
      <c r="F341" s="255"/>
      <c r="G341" s="255"/>
      <c r="H341" s="256"/>
      <c r="I341" s="256"/>
      <c r="J341" s="256"/>
      <c r="K341" s="256"/>
      <c r="L341" s="265"/>
      <c r="M341" s="266"/>
      <c r="N341" s="266"/>
      <c r="O341" s="266"/>
      <c r="P341" s="266"/>
      <c r="Q341" s="266"/>
      <c r="R341" s="266"/>
      <c r="S341" s="266"/>
      <c r="T341" s="266"/>
      <c r="U341" s="266"/>
      <c r="V341" s="266"/>
      <c r="W341" s="266"/>
      <c r="X341" s="266"/>
      <c r="Y341" s="265"/>
      <c r="Z341" s="266"/>
      <c r="AA341" s="266"/>
      <c r="AB341" s="266"/>
      <c r="AC341" s="266"/>
      <c r="AD341" s="266"/>
      <c r="AE341" s="266"/>
      <c r="AF341" s="266"/>
      <c r="AG341" s="266"/>
      <c r="AH341" s="266"/>
      <c r="AI341" s="266"/>
      <c r="AJ341" s="266"/>
      <c r="AK341" s="266"/>
      <c r="AL341" s="265"/>
      <c r="AM341" s="266"/>
      <c r="AN341" s="266"/>
      <c r="AO341" s="266"/>
      <c r="AP341" s="266"/>
      <c r="AQ341" s="266"/>
      <c r="AR341" s="266"/>
      <c r="AS341" s="266"/>
      <c r="AT341" s="266"/>
      <c r="AU341" s="266"/>
      <c r="AV341" s="266"/>
      <c r="AW341" s="266"/>
      <c r="AX341" s="266"/>
      <c r="AY341" s="265"/>
      <c r="AZ341" s="266"/>
      <c r="BA341" s="266"/>
      <c r="BB341" s="266"/>
      <c r="BC341" s="266"/>
      <c r="BD341" s="266"/>
      <c r="BE341" s="266"/>
      <c r="BF341" s="266"/>
      <c r="BG341" s="266"/>
      <c r="BH341" s="266"/>
      <c r="BI341" s="266"/>
      <c r="BJ341" s="266"/>
      <c r="BK341" s="266"/>
    </row>
    <row r="342" spans="2:89" s="135" customFormat="1" ht="13.5">
      <c r="B342" s="259"/>
      <c r="C342" s="258"/>
      <c r="D342" s="253"/>
      <c r="E342" s="254"/>
      <c r="F342" s="255"/>
      <c r="G342" s="255"/>
      <c r="H342" s="256"/>
      <c r="I342" s="256"/>
      <c r="J342" s="256"/>
      <c r="K342" s="256"/>
      <c r="L342" s="265"/>
      <c r="M342" s="266"/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5"/>
      <c r="Z342" s="266"/>
      <c r="AA342" s="266"/>
      <c r="AB342" s="266"/>
      <c r="AC342" s="266"/>
      <c r="AD342" s="266"/>
      <c r="AE342" s="266"/>
      <c r="AF342" s="266"/>
      <c r="AG342" s="266"/>
      <c r="AH342" s="266"/>
      <c r="AI342" s="266"/>
      <c r="AJ342" s="266"/>
      <c r="AK342" s="266"/>
      <c r="AL342" s="265"/>
      <c r="AM342" s="266"/>
      <c r="AN342" s="266"/>
      <c r="AO342" s="266"/>
      <c r="AP342" s="266"/>
      <c r="AQ342" s="266"/>
      <c r="AR342" s="266"/>
      <c r="AS342" s="266"/>
      <c r="AT342" s="266"/>
      <c r="AU342" s="266"/>
      <c r="AV342" s="266"/>
      <c r="AW342" s="266"/>
      <c r="AX342" s="266"/>
      <c r="AY342" s="265"/>
      <c r="AZ342" s="266"/>
      <c r="BA342" s="266"/>
      <c r="BB342" s="266"/>
      <c r="BC342" s="266"/>
      <c r="BD342" s="266"/>
      <c r="BE342" s="266"/>
      <c r="BF342" s="266"/>
      <c r="BG342" s="266"/>
      <c r="BH342" s="266"/>
      <c r="BI342" s="266"/>
      <c r="BJ342" s="266"/>
      <c r="BK342" s="266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  <c r="CJ342" s="139"/>
      <c r="CK342" s="139"/>
    </row>
    <row r="343" spans="2:67" ht="13.5">
      <c r="B343" s="251"/>
      <c r="C343" s="252"/>
      <c r="D343" s="253"/>
      <c r="E343" s="260"/>
      <c r="F343" s="261"/>
      <c r="G343" s="261"/>
      <c r="H343" s="262"/>
      <c r="I343" s="262"/>
      <c r="J343" s="262"/>
      <c r="K343" s="262"/>
      <c r="L343" s="253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53"/>
      <c r="Z343" s="267"/>
      <c r="AA343" s="267"/>
      <c r="AB343" s="267"/>
      <c r="AC343" s="267"/>
      <c r="AD343" s="267"/>
      <c r="AE343" s="267"/>
      <c r="AF343" s="267"/>
      <c r="AG343" s="267"/>
      <c r="AH343" s="267"/>
      <c r="AI343" s="267"/>
      <c r="AJ343" s="267"/>
      <c r="AK343" s="267"/>
      <c r="AL343" s="253"/>
      <c r="AM343" s="267"/>
      <c r="AN343" s="267"/>
      <c r="AO343" s="267"/>
      <c r="AP343" s="267"/>
      <c r="AQ343" s="267"/>
      <c r="AR343" s="267"/>
      <c r="AS343" s="267"/>
      <c r="AT343" s="267"/>
      <c r="AU343" s="267"/>
      <c r="AV343" s="267"/>
      <c r="AW343" s="267"/>
      <c r="AX343" s="267"/>
      <c r="AY343" s="253"/>
      <c r="AZ343" s="267"/>
      <c r="BA343" s="267"/>
      <c r="BB343" s="267"/>
      <c r="BC343" s="267"/>
      <c r="BD343" s="267"/>
      <c r="BE343" s="267"/>
      <c r="BF343" s="267"/>
      <c r="BG343" s="267"/>
      <c r="BH343" s="267"/>
      <c r="BI343" s="267"/>
      <c r="BJ343" s="267"/>
      <c r="BK343" s="267"/>
      <c r="BL343" s="271"/>
      <c r="BM343" s="271"/>
      <c r="BN343" s="271"/>
      <c r="BO343" s="271"/>
    </row>
    <row r="344" spans="2:89" ht="13.5">
      <c r="B344" s="251"/>
      <c r="C344" s="272"/>
      <c r="D344" s="253"/>
      <c r="E344" s="254"/>
      <c r="F344" s="255"/>
      <c r="G344" s="255"/>
      <c r="H344" s="256"/>
      <c r="I344" s="256"/>
      <c r="J344" s="256"/>
      <c r="K344" s="256"/>
      <c r="L344" s="265"/>
      <c r="M344" s="266"/>
      <c r="N344" s="266"/>
      <c r="O344" s="266"/>
      <c r="P344" s="266"/>
      <c r="Q344" s="266"/>
      <c r="R344" s="266"/>
      <c r="S344" s="266"/>
      <c r="T344" s="266"/>
      <c r="U344" s="266"/>
      <c r="V344" s="266"/>
      <c r="W344" s="266"/>
      <c r="X344" s="266"/>
      <c r="Y344" s="265"/>
      <c r="Z344" s="266"/>
      <c r="AA344" s="266"/>
      <c r="AB344" s="266"/>
      <c r="AC344" s="266"/>
      <c r="AD344" s="266"/>
      <c r="AE344" s="266"/>
      <c r="AF344" s="266"/>
      <c r="AG344" s="266"/>
      <c r="AH344" s="266"/>
      <c r="AI344" s="266"/>
      <c r="AJ344" s="266"/>
      <c r="AK344" s="266"/>
      <c r="AL344" s="265"/>
      <c r="AM344" s="266"/>
      <c r="AN344" s="266"/>
      <c r="AO344" s="266"/>
      <c r="AP344" s="266"/>
      <c r="AQ344" s="266"/>
      <c r="AR344" s="266"/>
      <c r="AS344" s="266"/>
      <c r="AT344" s="266"/>
      <c r="AU344" s="266"/>
      <c r="AV344" s="266"/>
      <c r="AW344" s="266"/>
      <c r="AX344" s="266"/>
      <c r="AY344" s="265"/>
      <c r="AZ344" s="266"/>
      <c r="BA344" s="266"/>
      <c r="BB344" s="266"/>
      <c r="BC344" s="266"/>
      <c r="BD344" s="266"/>
      <c r="BE344" s="266"/>
      <c r="BF344" s="266"/>
      <c r="BG344" s="266"/>
      <c r="BH344" s="266"/>
      <c r="BI344" s="266"/>
      <c r="BJ344" s="266"/>
      <c r="BK344" s="266"/>
      <c r="BP344" s="271"/>
      <c r="BQ344" s="271"/>
      <c r="BR344" s="271"/>
      <c r="BS344" s="271"/>
      <c r="BT344" s="271"/>
      <c r="BU344" s="271"/>
      <c r="BV344" s="271"/>
      <c r="BW344" s="271"/>
      <c r="BX344" s="271"/>
      <c r="BY344" s="271"/>
      <c r="BZ344" s="271"/>
      <c r="CA344" s="271"/>
      <c r="CB344" s="271"/>
      <c r="CC344" s="271"/>
      <c r="CD344" s="271"/>
      <c r="CE344" s="271"/>
      <c r="CF344" s="271"/>
      <c r="CG344" s="271"/>
      <c r="CH344" s="271"/>
      <c r="CI344" s="271"/>
      <c r="CJ344" s="271"/>
      <c r="CK344" s="271"/>
    </row>
    <row r="345" spans="2:89" s="135" customFormat="1" ht="13.5">
      <c r="B345" s="259"/>
      <c r="C345" s="258"/>
      <c r="D345" s="257"/>
      <c r="E345" s="254"/>
      <c r="F345" s="255"/>
      <c r="G345" s="255"/>
      <c r="H345" s="256"/>
      <c r="I345" s="256"/>
      <c r="J345" s="256"/>
      <c r="K345" s="256"/>
      <c r="L345" s="265"/>
      <c r="M345" s="266"/>
      <c r="N345" s="266"/>
      <c r="O345" s="266"/>
      <c r="P345" s="266"/>
      <c r="Q345" s="266"/>
      <c r="R345" s="266"/>
      <c r="S345" s="266"/>
      <c r="T345" s="266"/>
      <c r="U345" s="266"/>
      <c r="V345" s="266"/>
      <c r="W345" s="266"/>
      <c r="X345" s="266"/>
      <c r="Y345" s="265"/>
      <c r="Z345" s="266"/>
      <c r="AA345" s="266"/>
      <c r="AB345" s="266"/>
      <c r="AC345" s="266"/>
      <c r="AD345" s="266"/>
      <c r="AE345" s="266"/>
      <c r="AF345" s="266"/>
      <c r="AG345" s="266"/>
      <c r="AH345" s="266"/>
      <c r="AI345" s="266"/>
      <c r="AJ345" s="266"/>
      <c r="AK345" s="266"/>
      <c r="AL345" s="265"/>
      <c r="AM345" s="266"/>
      <c r="AN345" s="266"/>
      <c r="AO345" s="266"/>
      <c r="AP345" s="266"/>
      <c r="AQ345" s="266"/>
      <c r="AR345" s="266"/>
      <c r="AS345" s="266"/>
      <c r="AT345" s="266"/>
      <c r="AU345" s="266"/>
      <c r="AV345" s="266"/>
      <c r="AW345" s="266"/>
      <c r="AX345" s="266"/>
      <c r="AY345" s="265"/>
      <c r="AZ345" s="266"/>
      <c r="BA345" s="266"/>
      <c r="BB345" s="266"/>
      <c r="BC345" s="266"/>
      <c r="BD345" s="266"/>
      <c r="BE345" s="266"/>
      <c r="BF345" s="266"/>
      <c r="BG345" s="266"/>
      <c r="BH345" s="266"/>
      <c r="BI345" s="266"/>
      <c r="BJ345" s="266"/>
      <c r="BK345" s="266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  <c r="CJ345" s="139"/>
      <c r="CK345" s="139"/>
    </row>
    <row r="346" spans="2:67" ht="13.5">
      <c r="B346" s="251"/>
      <c r="C346" s="258"/>
      <c r="D346" s="253"/>
      <c r="E346" s="260"/>
      <c r="F346" s="261"/>
      <c r="G346" s="261"/>
      <c r="H346" s="262"/>
      <c r="I346" s="262"/>
      <c r="J346" s="262"/>
      <c r="K346" s="262"/>
      <c r="L346" s="253"/>
      <c r="M346" s="267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53"/>
      <c r="Z346" s="267"/>
      <c r="AA346" s="267"/>
      <c r="AB346" s="267"/>
      <c r="AC346" s="267"/>
      <c r="AD346" s="267"/>
      <c r="AE346" s="267"/>
      <c r="AF346" s="267"/>
      <c r="AG346" s="267"/>
      <c r="AH346" s="267"/>
      <c r="AI346" s="267"/>
      <c r="AJ346" s="267"/>
      <c r="AK346" s="267"/>
      <c r="AL346" s="253"/>
      <c r="AM346" s="267"/>
      <c r="AN346" s="267"/>
      <c r="AO346" s="267"/>
      <c r="AP346" s="267"/>
      <c r="AQ346" s="267"/>
      <c r="AR346" s="267"/>
      <c r="AS346" s="267"/>
      <c r="AT346" s="267"/>
      <c r="AU346" s="267"/>
      <c r="AV346" s="267"/>
      <c r="AW346" s="267"/>
      <c r="AX346" s="267"/>
      <c r="AY346" s="253"/>
      <c r="AZ346" s="267"/>
      <c r="BA346" s="267"/>
      <c r="BB346" s="267"/>
      <c r="BC346" s="267"/>
      <c r="BD346" s="267"/>
      <c r="BE346" s="267"/>
      <c r="BF346" s="267"/>
      <c r="BG346" s="267"/>
      <c r="BH346" s="267"/>
      <c r="BI346" s="267"/>
      <c r="BJ346" s="267"/>
      <c r="BK346" s="267"/>
      <c r="BL346" s="271"/>
      <c r="BM346" s="271"/>
      <c r="BN346" s="271"/>
      <c r="BO346" s="271"/>
    </row>
    <row r="347" spans="2:89" ht="13.5">
      <c r="B347" s="251"/>
      <c r="C347" s="258"/>
      <c r="D347" s="253"/>
      <c r="E347" s="254"/>
      <c r="F347" s="273"/>
      <c r="G347" s="255"/>
      <c r="H347" s="256"/>
      <c r="I347" s="256"/>
      <c r="J347" s="256"/>
      <c r="K347" s="256"/>
      <c r="L347" s="265"/>
      <c r="M347" s="266"/>
      <c r="N347" s="266"/>
      <c r="O347" s="266"/>
      <c r="P347" s="266"/>
      <c r="Q347" s="266"/>
      <c r="R347" s="266"/>
      <c r="S347" s="266"/>
      <c r="T347" s="266"/>
      <c r="U347" s="266"/>
      <c r="V347" s="266"/>
      <c r="W347" s="266"/>
      <c r="X347" s="266"/>
      <c r="Y347" s="265"/>
      <c r="Z347" s="266"/>
      <c r="AA347" s="266"/>
      <c r="AB347" s="266"/>
      <c r="AC347" s="266"/>
      <c r="AD347" s="266"/>
      <c r="AE347" s="266"/>
      <c r="AF347" s="266"/>
      <c r="AG347" s="266"/>
      <c r="AH347" s="266"/>
      <c r="AI347" s="266"/>
      <c r="AJ347" s="266"/>
      <c r="AK347" s="266"/>
      <c r="AL347" s="265"/>
      <c r="AM347" s="266"/>
      <c r="AN347" s="266"/>
      <c r="AO347" s="266"/>
      <c r="AP347" s="266"/>
      <c r="AQ347" s="266"/>
      <c r="AR347" s="266"/>
      <c r="AS347" s="266"/>
      <c r="AT347" s="266"/>
      <c r="AU347" s="266"/>
      <c r="AV347" s="266"/>
      <c r="AW347" s="266"/>
      <c r="AX347" s="266"/>
      <c r="AY347" s="265"/>
      <c r="AZ347" s="266"/>
      <c r="BA347" s="266"/>
      <c r="BB347" s="266"/>
      <c r="BC347" s="266"/>
      <c r="BD347" s="266"/>
      <c r="BE347" s="266"/>
      <c r="BF347" s="266"/>
      <c r="BG347" s="266"/>
      <c r="BH347" s="266"/>
      <c r="BI347" s="266"/>
      <c r="BJ347" s="266"/>
      <c r="BK347" s="266"/>
      <c r="BP347" s="271"/>
      <c r="BQ347" s="271"/>
      <c r="BR347" s="271"/>
      <c r="BS347" s="271"/>
      <c r="BT347" s="271"/>
      <c r="BU347" s="271"/>
      <c r="BV347" s="271"/>
      <c r="BW347" s="271"/>
      <c r="BX347" s="271"/>
      <c r="BY347" s="271"/>
      <c r="BZ347" s="271"/>
      <c r="CA347" s="271"/>
      <c r="CB347" s="271"/>
      <c r="CC347" s="271"/>
      <c r="CD347" s="271"/>
      <c r="CE347" s="271"/>
      <c r="CF347" s="271"/>
      <c r="CG347" s="271"/>
      <c r="CH347" s="271"/>
      <c r="CI347" s="271"/>
      <c r="CJ347" s="271"/>
      <c r="CK347" s="271"/>
    </row>
    <row r="348" spans="2:63" ht="13.5">
      <c r="B348" s="251"/>
      <c r="C348" s="252"/>
      <c r="D348" s="253"/>
      <c r="E348" s="254"/>
      <c r="F348" s="255"/>
      <c r="G348" s="255"/>
      <c r="H348" s="256"/>
      <c r="I348" s="256"/>
      <c r="J348" s="256"/>
      <c r="K348" s="256"/>
      <c r="L348" s="265"/>
      <c r="M348" s="266"/>
      <c r="N348" s="266"/>
      <c r="O348" s="266"/>
      <c r="P348" s="266"/>
      <c r="Q348" s="266"/>
      <c r="R348" s="266"/>
      <c r="S348" s="266"/>
      <c r="T348" s="266"/>
      <c r="U348" s="266"/>
      <c r="V348" s="266"/>
      <c r="W348" s="266"/>
      <c r="X348" s="266"/>
      <c r="Y348" s="265"/>
      <c r="Z348" s="266"/>
      <c r="AA348" s="266"/>
      <c r="AB348" s="266"/>
      <c r="AC348" s="266"/>
      <c r="AD348" s="266"/>
      <c r="AE348" s="266"/>
      <c r="AF348" s="266"/>
      <c r="AG348" s="266"/>
      <c r="AH348" s="266"/>
      <c r="AI348" s="266"/>
      <c r="AJ348" s="266"/>
      <c r="AK348" s="266"/>
      <c r="AL348" s="265"/>
      <c r="AM348" s="266"/>
      <c r="AN348" s="266"/>
      <c r="AO348" s="266"/>
      <c r="AP348" s="266"/>
      <c r="AQ348" s="266"/>
      <c r="AR348" s="266"/>
      <c r="AS348" s="266"/>
      <c r="AT348" s="266"/>
      <c r="AU348" s="266"/>
      <c r="AV348" s="266"/>
      <c r="AW348" s="266"/>
      <c r="AX348" s="266"/>
      <c r="AY348" s="265"/>
      <c r="AZ348" s="266"/>
      <c r="BA348" s="266"/>
      <c r="BB348" s="266"/>
      <c r="BC348" s="266"/>
      <c r="BD348" s="266"/>
      <c r="BE348" s="266"/>
      <c r="BF348" s="266"/>
      <c r="BG348" s="266"/>
      <c r="BH348" s="266"/>
      <c r="BI348" s="266"/>
      <c r="BJ348" s="266"/>
      <c r="BK348" s="266"/>
    </row>
    <row r="349" spans="2:63" ht="13.5">
      <c r="B349" s="251"/>
      <c r="C349" s="252"/>
      <c r="D349" s="253"/>
      <c r="E349" s="254"/>
      <c r="F349" s="255"/>
      <c r="G349" s="255"/>
      <c r="H349" s="256"/>
      <c r="I349" s="256"/>
      <c r="J349" s="256"/>
      <c r="K349" s="256"/>
      <c r="L349" s="265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5"/>
      <c r="Z349" s="266"/>
      <c r="AA349" s="266"/>
      <c r="AB349" s="266"/>
      <c r="AC349" s="266"/>
      <c r="AD349" s="266"/>
      <c r="AE349" s="266"/>
      <c r="AF349" s="266"/>
      <c r="AG349" s="266"/>
      <c r="AH349" s="266"/>
      <c r="AI349" s="266"/>
      <c r="AJ349" s="266"/>
      <c r="AK349" s="266"/>
      <c r="AL349" s="265"/>
      <c r="AM349" s="266"/>
      <c r="AN349" s="266"/>
      <c r="AO349" s="266"/>
      <c r="AP349" s="266"/>
      <c r="AQ349" s="266"/>
      <c r="AR349" s="266"/>
      <c r="AS349" s="266"/>
      <c r="AT349" s="266"/>
      <c r="AU349" s="266"/>
      <c r="AV349" s="266"/>
      <c r="AW349" s="266"/>
      <c r="AX349" s="266"/>
      <c r="AY349" s="265"/>
      <c r="AZ349" s="266"/>
      <c r="BA349" s="266"/>
      <c r="BB349" s="266"/>
      <c r="BC349" s="266"/>
      <c r="BD349" s="266"/>
      <c r="BE349" s="266"/>
      <c r="BF349" s="266"/>
      <c r="BG349" s="266"/>
      <c r="BH349" s="266"/>
      <c r="BI349" s="266"/>
      <c r="BJ349" s="266"/>
      <c r="BK349" s="266"/>
    </row>
    <row r="350" spans="2:63" ht="13.5">
      <c r="B350" s="251"/>
      <c r="C350" s="252"/>
      <c r="D350" s="253"/>
      <c r="E350" s="254"/>
      <c r="F350" s="255"/>
      <c r="G350" s="255"/>
      <c r="H350" s="256"/>
      <c r="I350" s="256"/>
      <c r="J350" s="256"/>
      <c r="K350" s="256"/>
      <c r="L350" s="265"/>
      <c r="M350" s="266"/>
      <c r="N350" s="266"/>
      <c r="O350" s="266"/>
      <c r="P350" s="266"/>
      <c r="Q350" s="266"/>
      <c r="R350" s="266"/>
      <c r="S350" s="266"/>
      <c r="T350" s="266"/>
      <c r="U350" s="266"/>
      <c r="V350" s="266"/>
      <c r="W350" s="266"/>
      <c r="X350" s="266"/>
      <c r="Y350" s="265"/>
      <c r="Z350" s="266"/>
      <c r="AA350" s="266"/>
      <c r="AB350" s="266"/>
      <c r="AC350" s="266"/>
      <c r="AD350" s="266"/>
      <c r="AE350" s="266"/>
      <c r="AF350" s="266"/>
      <c r="AG350" s="266"/>
      <c r="AH350" s="266"/>
      <c r="AI350" s="266"/>
      <c r="AJ350" s="266"/>
      <c r="AK350" s="266"/>
      <c r="AL350" s="265"/>
      <c r="AM350" s="266"/>
      <c r="AN350" s="266"/>
      <c r="AO350" s="266"/>
      <c r="AP350" s="266"/>
      <c r="AQ350" s="266"/>
      <c r="AR350" s="266"/>
      <c r="AS350" s="266"/>
      <c r="AT350" s="266"/>
      <c r="AU350" s="266"/>
      <c r="AV350" s="266"/>
      <c r="AW350" s="266"/>
      <c r="AX350" s="266"/>
      <c r="AY350" s="265"/>
      <c r="AZ350" s="266"/>
      <c r="BA350" s="266"/>
      <c r="BB350" s="266"/>
      <c r="BC350" s="266"/>
      <c r="BD350" s="266"/>
      <c r="BE350" s="266"/>
      <c r="BF350" s="266"/>
      <c r="BG350" s="266"/>
      <c r="BH350" s="266"/>
      <c r="BI350" s="266"/>
      <c r="BJ350" s="266"/>
      <c r="BK350" s="266"/>
    </row>
    <row r="351" spans="2:63" ht="13.5">
      <c r="B351" s="251"/>
      <c r="C351" s="252"/>
      <c r="D351" s="257"/>
      <c r="E351" s="254"/>
      <c r="F351" s="255"/>
      <c r="G351" s="255"/>
      <c r="H351" s="256"/>
      <c r="I351" s="256"/>
      <c r="J351" s="256"/>
      <c r="K351" s="256"/>
      <c r="L351" s="265"/>
      <c r="M351" s="266"/>
      <c r="N351" s="266"/>
      <c r="O351" s="266"/>
      <c r="P351" s="266"/>
      <c r="Q351" s="266"/>
      <c r="R351" s="266"/>
      <c r="S351" s="266"/>
      <c r="T351" s="266"/>
      <c r="U351" s="266"/>
      <c r="V351" s="266"/>
      <c r="W351" s="266"/>
      <c r="X351" s="266"/>
      <c r="Y351" s="265"/>
      <c r="Z351" s="266"/>
      <c r="AA351" s="266"/>
      <c r="AB351" s="266"/>
      <c r="AC351" s="266"/>
      <c r="AD351" s="266"/>
      <c r="AE351" s="266"/>
      <c r="AF351" s="266"/>
      <c r="AG351" s="266"/>
      <c r="AH351" s="266"/>
      <c r="AI351" s="266"/>
      <c r="AJ351" s="266"/>
      <c r="AK351" s="266"/>
      <c r="AL351" s="265"/>
      <c r="AM351" s="266"/>
      <c r="AN351" s="266"/>
      <c r="AO351" s="266"/>
      <c r="AP351" s="266"/>
      <c r="AQ351" s="266"/>
      <c r="AR351" s="266"/>
      <c r="AS351" s="266"/>
      <c r="AT351" s="266"/>
      <c r="AU351" s="266"/>
      <c r="AV351" s="266"/>
      <c r="AW351" s="266"/>
      <c r="AX351" s="266"/>
      <c r="AY351" s="265"/>
      <c r="AZ351" s="266"/>
      <c r="BA351" s="266"/>
      <c r="BB351" s="266"/>
      <c r="BC351" s="266"/>
      <c r="BD351" s="266"/>
      <c r="BE351" s="266"/>
      <c r="BF351" s="266"/>
      <c r="BG351" s="266"/>
      <c r="BH351" s="266"/>
      <c r="BI351" s="266"/>
      <c r="BJ351" s="266"/>
      <c r="BK351" s="266"/>
    </row>
    <row r="352" spans="2:89" s="135" customFormat="1" ht="13.5">
      <c r="B352" s="259"/>
      <c r="C352" s="258"/>
      <c r="D352" s="257"/>
      <c r="E352" s="254"/>
      <c r="F352" s="255"/>
      <c r="G352" s="255"/>
      <c r="H352" s="256"/>
      <c r="I352" s="256"/>
      <c r="J352" s="256"/>
      <c r="K352" s="256"/>
      <c r="L352" s="265"/>
      <c r="M352" s="266"/>
      <c r="N352" s="266"/>
      <c r="O352" s="266"/>
      <c r="P352" s="266"/>
      <c r="Q352" s="266"/>
      <c r="R352" s="266"/>
      <c r="S352" s="266"/>
      <c r="T352" s="266"/>
      <c r="U352" s="266"/>
      <c r="V352" s="266"/>
      <c r="W352" s="266"/>
      <c r="X352" s="266"/>
      <c r="Y352" s="265"/>
      <c r="Z352" s="266"/>
      <c r="AA352" s="266"/>
      <c r="AB352" s="266"/>
      <c r="AC352" s="266"/>
      <c r="AD352" s="266"/>
      <c r="AE352" s="266"/>
      <c r="AF352" s="266"/>
      <c r="AG352" s="266"/>
      <c r="AH352" s="266"/>
      <c r="AI352" s="266"/>
      <c r="AJ352" s="266"/>
      <c r="AK352" s="266"/>
      <c r="AL352" s="265"/>
      <c r="AM352" s="266"/>
      <c r="AN352" s="266"/>
      <c r="AO352" s="266"/>
      <c r="AP352" s="266"/>
      <c r="AQ352" s="266"/>
      <c r="AR352" s="266"/>
      <c r="AS352" s="266"/>
      <c r="AT352" s="266"/>
      <c r="AU352" s="266"/>
      <c r="AV352" s="266"/>
      <c r="AW352" s="266"/>
      <c r="AX352" s="266"/>
      <c r="AY352" s="265"/>
      <c r="AZ352" s="266"/>
      <c r="BA352" s="266"/>
      <c r="BB352" s="266"/>
      <c r="BC352" s="266"/>
      <c r="BD352" s="266"/>
      <c r="BE352" s="266"/>
      <c r="BF352" s="266"/>
      <c r="BG352" s="266"/>
      <c r="BH352" s="266"/>
      <c r="BI352" s="266"/>
      <c r="BJ352" s="266"/>
      <c r="BK352" s="266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  <c r="CA352" s="139"/>
      <c r="CB352" s="139"/>
      <c r="CC352" s="139"/>
      <c r="CD352" s="139"/>
      <c r="CE352" s="139"/>
      <c r="CF352" s="139"/>
      <c r="CG352" s="139"/>
      <c r="CH352" s="139"/>
      <c r="CI352" s="139"/>
      <c r="CJ352" s="139"/>
      <c r="CK352" s="139"/>
    </row>
    <row r="353" spans="2:67" ht="13.5">
      <c r="B353" s="251"/>
      <c r="C353" s="252"/>
      <c r="D353" s="253"/>
      <c r="E353" s="260"/>
      <c r="F353" s="261"/>
      <c r="G353" s="261"/>
      <c r="H353" s="262"/>
      <c r="I353" s="262"/>
      <c r="J353" s="262"/>
      <c r="K353" s="262"/>
      <c r="L353" s="253"/>
      <c r="M353" s="267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53"/>
      <c r="Z353" s="267"/>
      <c r="AA353" s="267"/>
      <c r="AB353" s="267"/>
      <c r="AC353" s="267"/>
      <c r="AD353" s="267"/>
      <c r="AE353" s="267"/>
      <c r="AF353" s="267"/>
      <c r="AG353" s="267"/>
      <c r="AH353" s="267"/>
      <c r="AI353" s="267"/>
      <c r="AJ353" s="267"/>
      <c r="AK353" s="267"/>
      <c r="AL353" s="253"/>
      <c r="AM353" s="267"/>
      <c r="AN353" s="267"/>
      <c r="AO353" s="267"/>
      <c r="AP353" s="267"/>
      <c r="AQ353" s="267"/>
      <c r="AR353" s="267"/>
      <c r="AS353" s="267"/>
      <c r="AT353" s="267"/>
      <c r="AU353" s="267"/>
      <c r="AV353" s="267"/>
      <c r="AW353" s="267"/>
      <c r="AX353" s="267"/>
      <c r="AY353" s="253"/>
      <c r="AZ353" s="267"/>
      <c r="BA353" s="267"/>
      <c r="BB353" s="267"/>
      <c r="BC353" s="267"/>
      <c r="BD353" s="267"/>
      <c r="BE353" s="267"/>
      <c r="BF353" s="267"/>
      <c r="BG353" s="267"/>
      <c r="BH353" s="267"/>
      <c r="BI353" s="267"/>
      <c r="BJ353" s="267"/>
      <c r="BK353" s="267"/>
      <c r="BL353" s="271"/>
      <c r="BM353" s="271"/>
      <c r="BN353" s="271"/>
      <c r="BO353" s="271"/>
    </row>
    <row r="354" spans="2:89" ht="13.5">
      <c r="B354" s="251"/>
      <c r="C354" s="252"/>
      <c r="D354" s="253"/>
      <c r="E354" s="254"/>
      <c r="F354" s="255"/>
      <c r="G354" s="255"/>
      <c r="H354" s="256"/>
      <c r="I354" s="256"/>
      <c r="J354" s="256"/>
      <c r="K354" s="256"/>
      <c r="L354" s="265"/>
      <c r="M354" s="266"/>
      <c r="N354" s="266"/>
      <c r="O354" s="266"/>
      <c r="P354" s="266"/>
      <c r="Q354" s="266"/>
      <c r="R354" s="266"/>
      <c r="S354" s="266"/>
      <c r="T354" s="266"/>
      <c r="U354" s="266"/>
      <c r="V354" s="266"/>
      <c r="W354" s="266"/>
      <c r="X354" s="266"/>
      <c r="Y354" s="265"/>
      <c r="Z354" s="266"/>
      <c r="AA354" s="266"/>
      <c r="AB354" s="266"/>
      <c r="AC354" s="266"/>
      <c r="AD354" s="266"/>
      <c r="AE354" s="266"/>
      <c r="AF354" s="266"/>
      <c r="AG354" s="266"/>
      <c r="AH354" s="266"/>
      <c r="AI354" s="266"/>
      <c r="AJ354" s="266"/>
      <c r="AK354" s="266"/>
      <c r="AL354" s="265"/>
      <c r="AM354" s="266"/>
      <c r="AN354" s="266"/>
      <c r="AO354" s="266"/>
      <c r="AP354" s="266"/>
      <c r="AQ354" s="266"/>
      <c r="AR354" s="266"/>
      <c r="AS354" s="266"/>
      <c r="AT354" s="266"/>
      <c r="AU354" s="266"/>
      <c r="AV354" s="266"/>
      <c r="AW354" s="266"/>
      <c r="AX354" s="266"/>
      <c r="AY354" s="265"/>
      <c r="AZ354" s="266"/>
      <c r="BA354" s="266"/>
      <c r="BB354" s="266"/>
      <c r="BC354" s="266"/>
      <c r="BD354" s="266"/>
      <c r="BE354" s="266"/>
      <c r="BF354" s="266"/>
      <c r="BG354" s="266"/>
      <c r="BH354" s="266"/>
      <c r="BI354" s="266"/>
      <c r="BJ354" s="266"/>
      <c r="BK354" s="266"/>
      <c r="BP354" s="271"/>
      <c r="BQ354" s="271"/>
      <c r="BR354" s="271"/>
      <c r="BS354" s="271"/>
      <c r="BT354" s="271"/>
      <c r="BU354" s="271"/>
      <c r="BV354" s="271"/>
      <c r="BW354" s="271"/>
      <c r="BX354" s="271"/>
      <c r="BY354" s="271"/>
      <c r="BZ354" s="271"/>
      <c r="CA354" s="271"/>
      <c r="CB354" s="271"/>
      <c r="CC354" s="271"/>
      <c r="CD354" s="271"/>
      <c r="CE354" s="271"/>
      <c r="CF354" s="271"/>
      <c r="CG354" s="271"/>
      <c r="CH354" s="271"/>
      <c r="CI354" s="271"/>
      <c r="CJ354" s="271"/>
      <c r="CK354" s="271"/>
    </row>
    <row r="355" spans="2:63" ht="13.5">
      <c r="B355" s="251"/>
      <c r="C355" s="252"/>
      <c r="D355" s="253"/>
      <c r="E355" s="254"/>
      <c r="F355" s="255"/>
      <c r="G355" s="255"/>
      <c r="H355" s="256"/>
      <c r="I355" s="256"/>
      <c r="J355" s="256"/>
      <c r="K355" s="256"/>
      <c r="L355" s="265"/>
      <c r="M355" s="266"/>
      <c r="N355" s="266"/>
      <c r="O355" s="266"/>
      <c r="P355" s="266"/>
      <c r="Q355" s="266"/>
      <c r="R355" s="266"/>
      <c r="S355" s="266"/>
      <c r="T355" s="266"/>
      <c r="U355" s="266"/>
      <c r="V355" s="266"/>
      <c r="W355" s="266"/>
      <c r="X355" s="266"/>
      <c r="Y355" s="265"/>
      <c r="Z355" s="266"/>
      <c r="AA355" s="266"/>
      <c r="AB355" s="266"/>
      <c r="AC355" s="266"/>
      <c r="AD355" s="266"/>
      <c r="AE355" s="266"/>
      <c r="AF355" s="266"/>
      <c r="AG355" s="266"/>
      <c r="AH355" s="266"/>
      <c r="AI355" s="266"/>
      <c r="AJ355" s="266"/>
      <c r="AK355" s="266"/>
      <c r="AL355" s="265"/>
      <c r="AM355" s="266"/>
      <c r="AN355" s="266"/>
      <c r="AO355" s="266"/>
      <c r="AP355" s="266"/>
      <c r="AQ355" s="266"/>
      <c r="AR355" s="266"/>
      <c r="AS355" s="266"/>
      <c r="AT355" s="266"/>
      <c r="AU355" s="266"/>
      <c r="AV355" s="266"/>
      <c r="AW355" s="266"/>
      <c r="AX355" s="266"/>
      <c r="AY355" s="265"/>
      <c r="AZ355" s="266"/>
      <c r="BA355" s="266"/>
      <c r="BB355" s="266"/>
      <c r="BC355" s="266"/>
      <c r="BD355" s="266"/>
      <c r="BE355" s="266"/>
      <c r="BF355" s="266"/>
      <c r="BG355" s="266"/>
      <c r="BH355" s="266"/>
      <c r="BI355" s="266"/>
      <c r="BJ355" s="266"/>
      <c r="BK355" s="266"/>
    </row>
    <row r="356" spans="4:63" ht="13.5">
      <c r="D356" s="253"/>
      <c r="E356" s="254"/>
      <c r="F356" s="255"/>
      <c r="G356" s="255"/>
      <c r="H356" s="256"/>
      <c r="I356" s="256"/>
      <c r="J356" s="256"/>
      <c r="K356" s="256"/>
      <c r="L356" s="265"/>
      <c r="M356" s="266"/>
      <c r="N356" s="266"/>
      <c r="O356" s="266"/>
      <c r="P356" s="266"/>
      <c r="Q356" s="266"/>
      <c r="R356" s="266"/>
      <c r="S356" s="266"/>
      <c r="T356" s="266"/>
      <c r="U356" s="266"/>
      <c r="V356" s="266"/>
      <c r="W356" s="266"/>
      <c r="X356" s="266"/>
      <c r="Y356" s="265"/>
      <c r="Z356" s="266"/>
      <c r="AA356" s="266"/>
      <c r="AB356" s="266"/>
      <c r="AC356" s="266"/>
      <c r="AD356" s="266"/>
      <c r="AE356" s="266"/>
      <c r="AF356" s="266"/>
      <c r="AG356" s="266"/>
      <c r="AH356" s="266"/>
      <c r="AI356" s="266"/>
      <c r="AJ356" s="266"/>
      <c r="AK356" s="266"/>
      <c r="AL356" s="265"/>
      <c r="AM356" s="266"/>
      <c r="AN356" s="266"/>
      <c r="AO356" s="266"/>
      <c r="AP356" s="266"/>
      <c r="AQ356" s="266"/>
      <c r="AR356" s="266"/>
      <c r="AS356" s="266"/>
      <c r="AT356" s="266"/>
      <c r="AU356" s="266"/>
      <c r="AV356" s="266"/>
      <c r="AW356" s="266"/>
      <c r="AX356" s="266"/>
      <c r="AY356" s="265"/>
      <c r="AZ356" s="266"/>
      <c r="BA356" s="266"/>
      <c r="BB356" s="266"/>
      <c r="BC356" s="266"/>
      <c r="BD356" s="266"/>
      <c r="BE356" s="266"/>
      <c r="BF356" s="266"/>
      <c r="BG356" s="266"/>
      <c r="BH356" s="266"/>
      <c r="BI356" s="266"/>
      <c r="BJ356" s="266"/>
      <c r="BK356" s="266"/>
    </row>
  </sheetData>
  <sheetProtection/>
  <mergeCells count="61">
    <mergeCell ref="G3:K5"/>
    <mergeCell ref="BH4:BK5"/>
    <mergeCell ref="U4:X5"/>
    <mergeCell ref="BU4:BX5"/>
    <mergeCell ref="AU4:AX5"/>
    <mergeCell ref="L5:L6"/>
    <mergeCell ref="Y5:Y6"/>
    <mergeCell ref="AL5:AL6"/>
    <mergeCell ref="AY5:AY6"/>
    <mergeCell ref="BL5:BL6"/>
    <mergeCell ref="BY5:BY6"/>
    <mergeCell ref="AH4:AK5"/>
    <mergeCell ref="A182:A198"/>
    <mergeCell ref="A199:A201"/>
    <mergeCell ref="A203:A219"/>
    <mergeCell ref="A258:A261"/>
    <mergeCell ref="B3:B6"/>
    <mergeCell ref="C3:C6"/>
    <mergeCell ref="A112:A122"/>
    <mergeCell ref="A124:A145"/>
    <mergeCell ref="A147:A152"/>
    <mergeCell ref="A153:A161"/>
    <mergeCell ref="A163:A174"/>
    <mergeCell ref="A175:A179"/>
    <mergeCell ref="A3:A6"/>
    <mergeCell ref="A9:A26"/>
    <mergeCell ref="A68:A76"/>
    <mergeCell ref="A77:A92"/>
    <mergeCell ref="A95:A98"/>
    <mergeCell ref="A99:A109"/>
    <mergeCell ref="AZ5:BC5"/>
    <mergeCell ref="BD5:BG5"/>
    <mergeCell ref="BM5:BP5"/>
    <mergeCell ref="BQ5:BT5"/>
    <mergeCell ref="BZ5:CC5"/>
    <mergeCell ref="CD5:CG5"/>
    <mergeCell ref="M5:P5"/>
    <mergeCell ref="Q5:T5"/>
    <mergeCell ref="Z5:AC5"/>
    <mergeCell ref="AD5:AG5"/>
    <mergeCell ref="AM5:AP5"/>
    <mergeCell ref="AQ5:AT5"/>
    <mergeCell ref="BL3:BX3"/>
    <mergeCell ref="BY3:CK3"/>
    <mergeCell ref="L4:T4"/>
    <mergeCell ref="Y4:AG4"/>
    <mergeCell ref="AL4:AT4"/>
    <mergeCell ref="AY4:BG4"/>
    <mergeCell ref="BL4:BT4"/>
    <mergeCell ref="BY4:CG4"/>
    <mergeCell ref="CH4:CK5"/>
    <mergeCell ref="D1:E1"/>
    <mergeCell ref="F1:H1"/>
    <mergeCell ref="B2:BK2"/>
    <mergeCell ref="L3:X3"/>
    <mergeCell ref="Y3:AK3"/>
    <mergeCell ref="AL3:AX3"/>
    <mergeCell ref="AY3:BK3"/>
    <mergeCell ref="D3:D6"/>
    <mergeCell ref="E3:E6"/>
    <mergeCell ref="F3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9"/>
  <sheetViews>
    <sheetView showZeros="0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06" sqref="J206"/>
    </sheetView>
  </sheetViews>
  <sheetFormatPr defaultColWidth="8.875" defaultRowHeight="13.5"/>
  <cols>
    <col min="1" max="1" width="19.375" style="85" customWidth="1"/>
    <col min="2" max="2" width="8.50390625" style="86" customWidth="1"/>
    <col min="3" max="3" width="7.625" style="87" customWidth="1"/>
    <col min="4" max="4" width="6.125" style="86" customWidth="1"/>
    <col min="5" max="5" width="10.75390625" style="84" customWidth="1"/>
    <col min="6" max="6" width="8.75390625" style="88" customWidth="1"/>
    <col min="7" max="8" width="3.00390625" style="89" customWidth="1"/>
    <col min="9" max="10" width="5.75390625" style="89" customWidth="1"/>
    <col min="11" max="11" width="7.50390625" style="89" customWidth="1"/>
    <col min="12" max="12" width="7.375" style="89" customWidth="1"/>
    <col min="13" max="25" width="9.00390625" style="86" bestFit="1" customWidth="1"/>
    <col min="26" max="16384" width="8.875" style="86" customWidth="1"/>
  </cols>
  <sheetData>
    <row r="1" spans="1:12" ht="18" customHeight="1">
      <c r="A1" s="90" t="s">
        <v>654</v>
      </c>
      <c r="F1" s="91"/>
      <c r="G1" s="92"/>
      <c r="H1" s="92"/>
      <c r="I1" s="92"/>
      <c r="J1" s="92"/>
      <c r="K1" s="92"/>
      <c r="L1" s="92"/>
    </row>
    <row r="2" spans="1:12" ht="27.75" customHeight="1">
      <c r="A2" s="471" t="s">
        <v>655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ht="13.5" customHeight="1">
      <c r="A3" s="474" t="s">
        <v>326</v>
      </c>
      <c r="B3" s="474" t="s">
        <v>3</v>
      </c>
      <c r="C3" s="478" t="s">
        <v>656</v>
      </c>
      <c r="D3" s="479" t="s">
        <v>353</v>
      </c>
      <c r="E3" s="474" t="s">
        <v>354</v>
      </c>
      <c r="F3" s="472" t="s">
        <v>331</v>
      </c>
      <c r="G3" s="472"/>
      <c r="H3" s="472"/>
      <c r="I3" s="472"/>
      <c r="J3" s="472"/>
      <c r="K3" s="472"/>
      <c r="L3" s="472"/>
    </row>
    <row r="4" spans="1:12" ht="16.5" customHeight="1">
      <c r="A4" s="474"/>
      <c r="B4" s="474"/>
      <c r="C4" s="478"/>
      <c r="D4" s="479"/>
      <c r="E4" s="474"/>
      <c r="F4" s="473" t="s">
        <v>332</v>
      </c>
      <c r="G4" s="473"/>
      <c r="H4" s="473"/>
      <c r="I4" s="473"/>
      <c r="J4" s="473"/>
      <c r="K4" s="473"/>
      <c r="L4" s="473" t="s">
        <v>657</v>
      </c>
    </row>
    <row r="5" spans="1:12" ht="16.5" customHeight="1">
      <c r="A5" s="474"/>
      <c r="B5" s="474"/>
      <c r="C5" s="478"/>
      <c r="D5" s="479"/>
      <c r="E5" s="474"/>
      <c r="F5" s="473" t="s">
        <v>335</v>
      </c>
      <c r="G5" s="473"/>
      <c r="H5" s="473"/>
      <c r="I5" s="473" t="s">
        <v>658</v>
      </c>
      <c r="J5" s="473"/>
      <c r="K5" s="473"/>
      <c r="L5" s="473"/>
    </row>
    <row r="6" spans="1:12" ht="45.75" customHeight="1">
      <c r="A6" s="474"/>
      <c r="B6" s="474"/>
      <c r="C6" s="478"/>
      <c r="D6" s="479"/>
      <c r="E6" s="474"/>
      <c r="F6" s="95" t="s">
        <v>337</v>
      </c>
      <c r="G6" s="95" t="s">
        <v>338</v>
      </c>
      <c r="H6" s="95" t="s">
        <v>339</v>
      </c>
      <c r="I6" s="95" t="s">
        <v>337</v>
      </c>
      <c r="J6" s="95" t="s">
        <v>338</v>
      </c>
      <c r="K6" s="95" t="s">
        <v>339</v>
      </c>
      <c r="L6" s="95" t="s">
        <v>342</v>
      </c>
    </row>
    <row r="7" spans="1:12" s="83" customFormat="1" ht="16.5" customHeight="1" hidden="1">
      <c r="A7" s="96" t="s">
        <v>168</v>
      </c>
      <c r="B7" s="97"/>
      <c r="C7" s="97"/>
      <c r="D7" s="98"/>
      <c r="E7" s="97">
        <f aca="true" t="shared" si="0" ref="E7:E38">SUM(F7:L7)</f>
        <v>35086.96</v>
      </c>
      <c r="F7" s="97">
        <f aca="true" t="shared" si="1" ref="F7:L7">F8+F61+F144+F177+F195</f>
        <v>30701.98</v>
      </c>
      <c r="G7" s="97">
        <f t="shared" si="1"/>
        <v>0</v>
      </c>
      <c r="H7" s="97">
        <f t="shared" si="1"/>
        <v>0</v>
      </c>
      <c r="I7" s="97">
        <f t="shared" si="1"/>
        <v>1386</v>
      </c>
      <c r="J7" s="97">
        <f t="shared" si="1"/>
        <v>1230</v>
      </c>
      <c r="K7" s="97">
        <f t="shared" si="1"/>
        <v>1128.7600000000002</v>
      </c>
      <c r="L7" s="97">
        <f t="shared" si="1"/>
        <v>640.22</v>
      </c>
    </row>
    <row r="8" spans="1:12" s="83" customFormat="1" ht="16.5" customHeight="1" hidden="1">
      <c r="A8" s="96" t="s">
        <v>659</v>
      </c>
      <c r="B8" s="97"/>
      <c r="C8" s="97"/>
      <c r="D8" s="93"/>
      <c r="E8" s="97">
        <f t="shared" si="0"/>
        <v>21346.690000000002</v>
      </c>
      <c r="F8" s="97">
        <f aca="true" t="shared" si="2" ref="F8:L8">F9+F30+F44+F56</f>
        <v>18940.33</v>
      </c>
      <c r="G8" s="97">
        <f t="shared" si="2"/>
        <v>0</v>
      </c>
      <c r="H8" s="97">
        <f t="shared" si="2"/>
        <v>0</v>
      </c>
      <c r="I8" s="97">
        <f t="shared" si="2"/>
        <v>431</v>
      </c>
      <c r="J8" s="97">
        <f t="shared" si="2"/>
        <v>980</v>
      </c>
      <c r="K8" s="97">
        <f t="shared" si="2"/>
        <v>995.36</v>
      </c>
      <c r="L8" s="97">
        <f t="shared" si="2"/>
        <v>0</v>
      </c>
    </row>
    <row r="9" spans="1:12" s="83" customFormat="1" ht="16.5" customHeight="1" hidden="1">
      <c r="A9" s="99" t="s">
        <v>660</v>
      </c>
      <c r="B9" s="94"/>
      <c r="C9" s="94"/>
      <c r="D9" s="93"/>
      <c r="E9" s="97">
        <f t="shared" si="0"/>
        <v>16038.26</v>
      </c>
      <c r="F9" s="97">
        <f aca="true" t="shared" si="3" ref="F9:L9">SUM(F10:F29)</f>
        <v>14184.4</v>
      </c>
      <c r="G9" s="97">
        <f t="shared" si="3"/>
        <v>0</v>
      </c>
      <c r="H9" s="97">
        <f t="shared" si="3"/>
        <v>0</v>
      </c>
      <c r="I9" s="97">
        <f t="shared" si="3"/>
        <v>110</v>
      </c>
      <c r="J9" s="97">
        <f t="shared" si="3"/>
        <v>880</v>
      </c>
      <c r="K9" s="97">
        <f t="shared" si="3"/>
        <v>863.86</v>
      </c>
      <c r="L9" s="97">
        <f t="shared" si="3"/>
        <v>0</v>
      </c>
    </row>
    <row r="10" spans="1:12" ht="16.5" customHeight="1" hidden="1">
      <c r="A10" s="100" t="s">
        <v>661</v>
      </c>
      <c r="B10" s="101" t="s">
        <v>468</v>
      </c>
      <c r="C10" s="102">
        <v>28.8</v>
      </c>
      <c r="D10" s="103">
        <v>40</v>
      </c>
      <c r="E10" s="102">
        <f t="shared" si="0"/>
        <v>1152</v>
      </c>
      <c r="F10" s="104">
        <v>1112</v>
      </c>
      <c r="G10" s="105"/>
      <c r="H10" s="105"/>
      <c r="I10" s="106">
        <v>40</v>
      </c>
      <c r="J10" s="105"/>
      <c r="K10" s="106"/>
      <c r="L10" s="106"/>
    </row>
    <row r="11" spans="1:12" ht="16.5" customHeight="1" hidden="1">
      <c r="A11" s="100" t="s">
        <v>662</v>
      </c>
      <c r="B11" s="101" t="s">
        <v>468</v>
      </c>
      <c r="C11" s="102">
        <v>28.5</v>
      </c>
      <c r="D11" s="103">
        <v>40</v>
      </c>
      <c r="E11" s="102">
        <f t="shared" si="0"/>
        <v>1140</v>
      </c>
      <c r="F11" s="104">
        <v>1140</v>
      </c>
      <c r="G11" s="105"/>
      <c r="H11" s="105"/>
      <c r="I11" s="106"/>
      <c r="J11" s="105"/>
      <c r="K11" s="106"/>
      <c r="L11" s="106"/>
    </row>
    <row r="12" spans="1:12" ht="16.5" customHeight="1" hidden="1">
      <c r="A12" s="100" t="s">
        <v>663</v>
      </c>
      <c r="B12" s="101" t="s">
        <v>468</v>
      </c>
      <c r="C12" s="102">
        <v>10.2</v>
      </c>
      <c r="D12" s="103">
        <v>20</v>
      </c>
      <c r="E12" s="102">
        <f t="shared" si="0"/>
        <v>204</v>
      </c>
      <c r="F12" s="104">
        <v>204</v>
      </c>
      <c r="G12" s="105"/>
      <c r="H12" s="105"/>
      <c r="I12" s="106"/>
      <c r="J12" s="105"/>
      <c r="K12" s="106"/>
      <c r="L12" s="106"/>
    </row>
    <row r="13" spans="1:12" ht="16.5" customHeight="1" hidden="1">
      <c r="A13" s="100" t="s">
        <v>664</v>
      </c>
      <c r="B13" s="101" t="s">
        <v>468</v>
      </c>
      <c r="C13" s="102">
        <v>118.8</v>
      </c>
      <c r="D13" s="103">
        <v>35</v>
      </c>
      <c r="E13" s="102">
        <f t="shared" si="0"/>
        <v>4158</v>
      </c>
      <c r="F13" s="104">
        <v>4158</v>
      </c>
      <c r="G13" s="105"/>
      <c r="H13" s="105"/>
      <c r="I13" s="106"/>
      <c r="J13" s="105"/>
      <c r="K13" s="106"/>
      <c r="L13" s="106"/>
    </row>
    <row r="14" spans="1:12" ht="16.5" customHeight="1" hidden="1">
      <c r="A14" s="100" t="s">
        <v>665</v>
      </c>
      <c r="B14" s="101" t="s">
        <v>468</v>
      </c>
      <c r="C14" s="102">
        <v>4</v>
      </c>
      <c r="D14" s="103">
        <v>10</v>
      </c>
      <c r="E14" s="102">
        <f t="shared" si="0"/>
        <v>40</v>
      </c>
      <c r="F14" s="104"/>
      <c r="G14" s="104"/>
      <c r="H14" s="104"/>
      <c r="I14" s="106"/>
      <c r="J14" s="104"/>
      <c r="K14" s="102">
        <v>40</v>
      </c>
      <c r="L14" s="106"/>
    </row>
    <row r="15" spans="1:12" ht="16.5" customHeight="1" hidden="1">
      <c r="A15" s="100" t="s">
        <v>666</v>
      </c>
      <c r="B15" s="101" t="s">
        <v>468</v>
      </c>
      <c r="C15" s="102">
        <v>85.77</v>
      </c>
      <c r="D15" s="103">
        <v>18</v>
      </c>
      <c r="E15" s="102">
        <f t="shared" si="0"/>
        <v>1543.8600000000001</v>
      </c>
      <c r="F15" s="104"/>
      <c r="G15" s="104"/>
      <c r="H15" s="104"/>
      <c r="I15" s="106"/>
      <c r="J15" s="104">
        <v>800</v>
      </c>
      <c r="K15" s="102">
        <v>743.86</v>
      </c>
      <c r="L15" s="106"/>
    </row>
    <row r="16" spans="1:12" ht="16.5" customHeight="1" hidden="1">
      <c r="A16" s="100" t="s">
        <v>667</v>
      </c>
      <c r="B16" s="101" t="s">
        <v>468</v>
      </c>
      <c r="C16" s="102">
        <v>360</v>
      </c>
      <c r="D16" s="103">
        <v>8</v>
      </c>
      <c r="E16" s="102">
        <f t="shared" si="0"/>
        <v>2880</v>
      </c>
      <c r="F16" s="102">
        <v>2880</v>
      </c>
      <c r="G16" s="104"/>
      <c r="H16" s="104"/>
      <c r="I16" s="106"/>
      <c r="J16" s="104"/>
      <c r="K16" s="106"/>
      <c r="L16" s="106"/>
    </row>
    <row r="17" spans="1:12" ht="16.5" customHeight="1" hidden="1">
      <c r="A17" s="100" t="s">
        <v>668</v>
      </c>
      <c r="B17" s="101" t="s">
        <v>468</v>
      </c>
      <c r="C17" s="102">
        <v>10</v>
      </c>
      <c r="D17" s="103">
        <v>55</v>
      </c>
      <c r="E17" s="102">
        <f t="shared" si="0"/>
        <v>550</v>
      </c>
      <c r="F17" s="102">
        <v>550</v>
      </c>
      <c r="G17" s="104"/>
      <c r="H17" s="104"/>
      <c r="I17" s="106"/>
      <c r="J17" s="104"/>
      <c r="K17" s="106"/>
      <c r="L17" s="106"/>
    </row>
    <row r="18" spans="1:12" ht="16.5" customHeight="1" hidden="1">
      <c r="A18" s="100" t="s">
        <v>669</v>
      </c>
      <c r="B18" s="101" t="s">
        <v>468</v>
      </c>
      <c r="C18" s="102">
        <v>122.3</v>
      </c>
      <c r="D18" s="103">
        <v>25</v>
      </c>
      <c r="E18" s="102">
        <f t="shared" si="0"/>
        <v>3057.5</v>
      </c>
      <c r="F18" s="102">
        <v>3057.5</v>
      </c>
      <c r="G18" s="104"/>
      <c r="H18" s="104"/>
      <c r="I18" s="106"/>
      <c r="J18" s="104"/>
      <c r="K18" s="106"/>
      <c r="L18" s="106"/>
    </row>
    <row r="19" spans="1:12" ht="16.5" customHeight="1" hidden="1">
      <c r="A19" s="475" t="s">
        <v>670</v>
      </c>
      <c r="B19" s="101" t="s">
        <v>81</v>
      </c>
      <c r="C19" s="102">
        <v>0</v>
      </c>
      <c r="D19" s="103">
        <v>0.035</v>
      </c>
      <c r="E19" s="102">
        <f t="shared" si="0"/>
        <v>0</v>
      </c>
      <c r="F19" s="102">
        <v>0</v>
      </c>
      <c r="G19" s="105"/>
      <c r="H19" s="105"/>
      <c r="I19" s="106"/>
      <c r="J19" s="106"/>
      <c r="K19" s="106"/>
      <c r="L19" s="106"/>
    </row>
    <row r="20" spans="1:12" ht="16.5" customHeight="1" hidden="1">
      <c r="A20" s="475"/>
      <c r="B20" s="101" t="s">
        <v>468</v>
      </c>
      <c r="C20" s="102">
        <v>2</v>
      </c>
      <c r="D20" s="103">
        <v>80</v>
      </c>
      <c r="E20" s="102">
        <f t="shared" si="0"/>
        <v>160</v>
      </c>
      <c r="F20" s="102"/>
      <c r="G20" s="104"/>
      <c r="H20" s="104"/>
      <c r="I20" s="106"/>
      <c r="J20" s="106">
        <v>80</v>
      </c>
      <c r="K20" s="106">
        <v>80</v>
      </c>
      <c r="L20" s="106"/>
    </row>
    <row r="21" spans="1:12" ht="16.5" customHeight="1" hidden="1">
      <c r="A21" s="475" t="s">
        <v>671</v>
      </c>
      <c r="B21" s="101" t="s">
        <v>672</v>
      </c>
      <c r="C21" s="102">
        <v>236.8</v>
      </c>
      <c r="D21" s="103">
        <v>3</v>
      </c>
      <c r="E21" s="102">
        <f t="shared" si="0"/>
        <v>710.4</v>
      </c>
      <c r="F21" s="102">
        <v>660.4</v>
      </c>
      <c r="G21" s="104"/>
      <c r="H21" s="104"/>
      <c r="I21" s="106">
        <v>50</v>
      </c>
      <c r="J21" s="104"/>
      <c r="K21" s="106"/>
      <c r="L21" s="106"/>
    </row>
    <row r="22" spans="1:12" ht="16.5" customHeight="1" hidden="1">
      <c r="A22" s="475"/>
      <c r="B22" s="101" t="s">
        <v>673</v>
      </c>
      <c r="C22" s="102">
        <v>8</v>
      </c>
      <c r="D22" s="103"/>
      <c r="E22" s="102">
        <f t="shared" si="0"/>
        <v>0</v>
      </c>
      <c r="F22" s="102">
        <v>0</v>
      </c>
      <c r="G22" s="104"/>
      <c r="H22" s="104"/>
      <c r="I22" s="106"/>
      <c r="J22" s="104"/>
      <c r="K22" s="106"/>
      <c r="L22" s="106"/>
    </row>
    <row r="23" spans="1:12" ht="16.5" customHeight="1" hidden="1">
      <c r="A23" s="475" t="s">
        <v>674</v>
      </c>
      <c r="B23" s="101" t="s">
        <v>672</v>
      </c>
      <c r="C23" s="102">
        <v>210</v>
      </c>
      <c r="D23" s="103">
        <v>1</v>
      </c>
      <c r="E23" s="102">
        <f t="shared" si="0"/>
        <v>210</v>
      </c>
      <c r="F23" s="102">
        <v>190</v>
      </c>
      <c r="G23" s="104"/>
      <c r="H23" s="104"/>
      <c r="I23" s="106">
        <v>20</v>
      </c>
      <c r="J23" s="104"/>
      <c r="K23" s="106"/>
      <c r="L23" s="106"/>
    </row>
    <row r="24" spans="1:12" ht="16.5" customHeight="1" hidden="1">
      <c r="A24" s="475"/>
      <c r="B24" s="101" t="s">
        <v>673</v>
      </c>
      <c r="C24" s="102">
        <v>18</v>
      </c>
      <c r="D24" s="103"/>
      <c r="E24" s="102">
        <f t="shared" si="0"/>
        <v>0</v>
      </c>
      <c r="F24" s="102">
        <v>0</v>
      </c>
      <c r="G24" s="104"/>
      <c r="H24" s="104"/>
      <c r="I24" s="106"/>
      <c r="J24" s="104"/>
      <c r="K24" s="106"/>
      <c r="L24" s="106"/>
    </row>
    <row r="25" spans="1:12" ht="16.5" customHeight="1" hidden="1">
      <c r="A25" s="475" t="s">
        <v>675</v>
      </c>
      <c r="B25" s="101" t="s">
        <v>672</v>
      </c>
      <c r="C25" s="102">
        <v>14</v>
      </c>
      <c r="D25" s="103">
        <v>1</v>
      </c>
      <c r="E25" s="102">
        <f t="shared" si="0"/>
        <v>14</v>
      </c>
      <c r="F25" s="102">
        <v>14</v>
      </c>
      <c r="G25" s="104"/>
      <c r="H25" s="104"/>
      <c r="I25" s="106"/>
      <c r="J25" s="104"/>
      <c r="K25" s="106"/>
      <c r="L25" s="106"/>
    </row>
    <row r="26" spans="1:12" ht="16.5" customHeight="1" hidden="1">
      <c r="A26" s="475"/>
      <c r="B26" s="101" t="s">
        <v>673</v>
      </c>
      <c r="C26" s="102">
        <v>4</v>
      </c>
      <c r="D26" s="103"/>
      <c r="E26" s="102">
        <f t="shared" si="0"/>
        <v>0</v>
      </c>
      <c r="F26" s="102">
        <v>0</v>
      </c>
      <c r="G26" s="104"/>
      <c r="H26" s="104"/>
      <c r="I26" s="106"/>
      <c r="J26" s="104"/>
      <c r="K26" s="106"/>
      <c r="L26" s="106"/>
    </row>
    <row r="27" spans="1:12" ht="16.5" customHeight="1" hidden="1">
      <c r="A27" s="475" t="s">
        <v>676</v>
      </c>
      <c r="B27" s="101" t="s">
        <v>672</v>
      </c>
      <c r="C27" s="102">
        <v>257</v>
      </c>
      <c r="D27" s="103">
        <v>0.5</v>
      </c>
      <c r="E27" s="102">
        <f t="shared" si="0"/>
        <v>128.5</v>
      </c>
      <c r="F27" s="102">
        <v>128.5</v>
      </c>
      <c r="G27" s="104"/>
      <c r="H27" s="104"/>
      <c r="I27" s="106"/>
      <c r="J27" s="104"/>
      <c r="K27" s="106"/>
      <c r="L27" s="106"/>
    </row>
    <row r="28" spans="1:12" ht="16.5" customHeight="1" hidden="1">
      <c r="A28" s="475"/>
      <c r="B28" s="101" t="s">
        <v>673</v>
      </c>
      <c r="C28" s="102">
        <v>5</v>
      </c>
      <c r="D28" s="103"/>
      <c r="E28" s="102">
        <f t="shared" si="0"/>
        <v>0</v>
      </c>
      <c r="F28" s="102">
        <v>0</v>
      </c>
      <c r="G28" s="104"/>
      <c r="H28" s="104"/>
      <c r="I28" s="106"/>
      <c r="J28" s="104"/>
      <c r="K28" s="106"/>
      <c r="L28" s="106"/>
    </row>
    <row r="29" spans="1:12" s="83" customFormat="1" ht="16.5" customHeight="1" hidden="1">
      <c r="A29" s="100" t="s">
        <v>677</v>
      </c>
      <c r="B29" s="101" t="s">
        <v>15</v>
      </c>
      <c r="C29" s="102">
        <v>3</v>
      </c>
      <c r="D29" s="103">
        <v>30</v>
      </c>
      <c r="E29" s="102">
        <f t="shared" si="0"/>
        <v>90</v>
      </c>
      <c r="F29" s="102">
        <v>90</v>
      </c>
      <c r="G29" s="106"/>
      <c r="H29" s="106"/>
      <c r="I29" s="106"/>
      <c r="J29" s="106"/>
      <c r="K29" s="106"/>
      <c r="L29" s="106"/>
    </row>
    <row r="30" spans="1:12" s="83" customFormat="1" ht="16.5" customHeight="1" hidden="1">
      <c r="A30" s="99" t="s">
        <v>678</v>
      </c>
      <c r="B30" s="94"/>
      <c r="C30" s="97">
        <v>0</v>
      </c>
      <c r="D30" s="93">
        <v>0</v>
      </c>
      <c r="E30" s="97">
        <f t="shared" si="0"/>
        <v>3459.4500000000003</v>
      </c>
      <c r="F30" s="97">
        <f aca="true" t="shared" si="4" ref="F30:L30">SUM(F31:F43)</f>
        <v>3159.4500000000003</v>
      </c>
      <c r="G30" s="97">
        <f t="shared" si="4"/>
        <v>0</v>
      </c>
      <c r="H30" s="97">
        <f t="shared" si="4"/>
        <v>0</v>
      </c>
      <c r="I30" s="97">
        <f t="shared" si="4"/>
        <v>300</v>
      </c>
      <c r="J30" s="97">
        <f t="shared" si="4"/>
        <v>0</v>
      </c>
      <c r="K30" s="97">
        <f t="shared" si="4"/>
        <v>0</v>
      </c>
      <c r="L30" s="97">
        <f t="shared" si="4"/>
        <v>0</v>
      </c>
    </row>
    <row r="31" spans="1:12" ht="16.5" customHeight="1" hidden="1">
      <c r="A31" s="100" t="s">
        <v>679</v>
      </c>
      <c r="B31" s="101" t="s">
        <v>468</v>
      </c>
      <c r="C31" s="102">
        <v>37.5</v>
      </c>
      <c r="D31" s="103">
        <v>3.5</v>
      </c>
      <c r="E31" s="102">
        <f t="shared" si="0"/>
        <v>131.25</v>
      </c>
      <c r="F31" s="102">
        <v>131.25</v>
      </c>
      <c r="G31" s="104"/>
      <c r="H31" s="104"/>
      <c r="I31" s="106"/>
      <c r="J31" s="104"/>
      <c r="K31" s="106"/>
      <c r="L31" s="106"/>
    </row>
    <row r="32" spans="1:12" ht="16.5" customHeight="1" hidden="1">
      <c r="A32" s="100" t="s">
        <v>680</v>
      </c>
      <c r="B32" s="101" t="s">
        <v>468</v>
      </c>
      <c r="C32" s="102">
        <v>82</v>
      </c>
      <c r="D32" s="103">
        <v>2.3</v>
      </c>
      <c r="E32" s="102">
        <f t="shared" si="0"/>
        <v>188.6</v>
      </c>
      <c r="F32" s="102">
        <v>188.6</v>
      </c>
      <c r="G32" s="104"/>
      <c r="H32" s="104"/>
      <c r="I32" s="106"/>
      <c r="J32" s="104"/>
      <c r="K32" s="106"/>
      <c r="L32" s="106"/>
    </row>
    <row r="33" spans="1:12" ht="16.5" customHeight="1" hidden="1">
      <c r="A33" s="100" t="s">
        <v>681</v>
      </c>
      <c r="B33" s="101" t="s">
        <v>15</v>
      </c>
      <c r="C33" s="102">
        <v>33</v>
      </c>
      <c r="D33" s="103">
        <v>10</v>
      </c>
      <c r="E33" s="102">
        <f t="shared" si="0"/>
        <v>330</v>
      </c>
      <c r="F33" s="102">
        <v>330</v>
      </c>
      <c r="G33" s="104"/>
      <c r="H33" s="104"/>
      <c r="I33" s="106"/>
      <c r="J33" s="104"/>
      <c r="K33" s="106"/>
      <c r="L33" s="106"/>
    </row>
    <row r="34" spans="1:12" ht="16.5" customHeight="1" hidden="1">
      <c r="A34" s="475" t="s">
        <v>682</v>
      </c>
      <c r="B34" s="101" t="s">
        <v>15</v>
      </c>
      <c r="C34" s="102">
        <v>14</v>
      </c>
      <c r="D34" s="103">
        <v>10</v>
      </c>
      <c r="E34" s="102">
        <f t="shared" si="0"/>
        <v>140</v>
      </c>
      <c r="F34" s="102">
        <v>140</v>
      </c>
      <c r="G34" s="104"/>
      <c r="H34" s="104"/>
      <c r="I34" s="106"/>
      <c r="J34" s="104"/>
      <c r="K34" s="106"/>
      <c r="L34" s="106"/>
    </row>
    <row r="35" spans="1:12" ht="16.5" customHeight="1" hidden="1">
      <c r="A35" s="475"/>
      <c r="B35" s="101" t="s">
        <v>81</v>
      </c>
      <c r="C35" s="102">
        <v>78</v>
      </c>
      <c r="D35" s="103">
        <v>0.2</v>
      </c>
      <c r="E35" s="102">
        <f t="shared" si="0"/>
        <v>15.600000000000001</v>
      </c>
      <c r="F35" s="102">
        <v>15.600000000000001</v>
      </c>
      <c r="G35" s="104"/>
      <c r="H35" s="104"/>
      <c r="I35" s="106"/>
      <c r="J35" s="104"/>
      <c r="K35" s="106"/>
      <c r="L35" s="106"/>
    </row>
    <row r="36" spans="1:12" ht="16.5" customHeight="1" hidden="1">
      <c r="A36" s="100" t="s">
        <v>683</v>
      </c>
      <c r="B36" s="101" t="s">
        <v>15</v>
      </c>
      <c r="C36" s="102">
        <v>2</v>
      </c>
      <c r="D36" s="103">
        <v>10</v>
      </c>
      <c r="E36" s="102">
        <f t="shared" si="0"/>
        <v>20</v>
      </c>
      <c r="F36" s="102">
        <v>20</v>
      </c>
      <c r="G36" s="105"/>
      <c r="H36" s="105"/>
      <c r="I36" s="106"/>
      <c r="J36" s="105"/>
      <c r="K36" s="106"/>
      <c r="L36" s="106"/>
    </row>
    <row r="37" spans="1:12" ht="16.5" customHeight="1" hidden="1">
      <c r="A37" s="100" t="s">
        <v>684</v>
      </c>
      <c r="B37" s="101" t="s">
        <v>15</v>
      </c>
      <c r="C37" s="102">
        <v>252</v>
      </c>
      <c r="D37" s="103">
        <v>2</v>
      </c>
      <c r="E37" s="102">
        <f t="shared" si="0"/>
        <v>504</v>
      </c>
      <c r="F37" s="102">
        <v>504</v>
      </c>
      <c r="G37" s="104"/>
      <c r="H37" s="104"/>
      <c r="I37" s="106"/>
      <c r="J37" s="104"/>
      <c r="K37" s="106"/>
      <c r="L37" s="106"/>
    </row>
    <row r="38" spans="1:12" s="83" customFormat="1" ht="16.5" customHeight="1" hidden="1">
      <c r="A38" s="100" t="s">
        <v>685</v>
      </c>
      <c r="B38" s="101" t="s">
        <v>686</v>
      </c>
      <c r="C38" s="102">
        <v>2</v>
      </c>
      <c r="D38" s="103"/>
      <c r="E38" s="102">
        <f t="shared" si="0"/>
        <v>170</v>
      </c>
      <c r="F38" s="102">
        <v>170</v>
      </c>
      <c r="G38" s="104"/>
      <c r="H38" s="104"/>
      <c r="I38" s="106"/>
      <c r="J38" s="104"/>
      <c r="K38" s="106"/>
      <c r="L38" s="106"/>
    </row>
    <row r="39" spans="1:12" ht="16.5" customHeight="1" hidden="1">
      <c r="A39" s="100" t="s">
        <v>687</v>
      </c>
      <c r="B39" s="101" t="s">
        <v>468</v>
      </c>
      <c r="C39" s="102">
        <v>1</v>
      </c>
      <c r="D39" s="103">
        <v>10</v>
      </c>
      <c r="E39" s="102">
        <f aca="true" t="shared" si="5" ref="E39:E70">SUM(F39:L39)</f>
        <v>10</v>
      </c>
      <c r="F39" s="102">
        <v>10</v>
      </c>
      <c r="G39" s="104"/>
      <c r="H39" s="104"/>
      <c r="I39" s="106"/>
      <c r="J39" s="104"/>
      <c r="K39" s="106"/>
      <c r="L39" s="106"/>
    </row>
    <row r="40" spans="1:12" ht="16.5" customHeight="1" hidden="1">
      <c r="A40" s="100" t="s">
        <v>688</v>
      </c>
      <c r="B40" s="101" t="s">
        <v>468</v>
      </c>
      <c r="C40" s="102">
        <v>20.400000000000002</v>
      </c>
      <c r="D40" s="103">
        <v>50</v>
      </c>
      <c r="E40" s="102">
        <f t="shared" si="5"/>
        <v>1020.0000000000001</v>
      </c>
      <c r="F40" s="102">
        <v>1020.0000000000001</v>
      </c>
      <c r="G40" s="104"/>
      <c r="H40" s="104"/>
      <c r="I40" s="106"/>
      <c r="J40" s="104"/>
      <c r="K40" s="106"/>
      <c r="L40" s="106"/>
    </row>
    <row r="41" spans="1:12" ht="16.5" customHeight="1" hidden="1">
      <c r="A41" s="100" t="s">
        <v>689</v>
      </c>
      <c r="B41" s="101" t="s">
        <v>645</v>
      </c>
      <c r="C41" s="102">
        <v>4.5</v>
      </c>
      <c r="D41" s="103"/>
      <c r="E41" s="102">
        <f t="shared" si="5"/>
        <v>800</v>
      </c>
      <c r="F41" s="102">
        <v>500</v>
      </c>
      <c r="G41" s="106"/>
      <c r="H41" s="106"/>
      <c r="I41" s="106">
        <v>300</v>
      </c>
      <c r="J41" s="106"/>
      <c r="K41" s="106"/>
      <c r="L41" s="106"/>
    </row>
    <row r="42" spans="1:12" ht="16.5" customHeight="1" hidden="1">
      <c r="A42" s="100" t="s">
        <v>690</v>
      </c>
      <c r="B42" s="101" t="s">
        <v>686</v>
      </c>
      <c r="C42" s="102">
        <v>2</v>
      </c>
      <c r="D42" s="103">
        <v>20</v>
      </c>
      <c r="E42" s="102">
        <f t="shared" si="5"/>
        <v>40</v>
      </c>
      <c r="F42" s="102">
        <v>40</v>
      </c>
      <c r="G42" s="104"/>
      <c r="H42" s="104"/>
      <c r="I42" s="106"/>
      <c r="J42" s="104"/>
      <c r="K42" s="106"/>
      <c r="L42" s="106"/>
    </row>
    <row r="43" spans="1:12" ht="16.5" customHeight="1" hidden="1">
      <c r="A43" s="100" t="s">
        <v>691</v>
      </c>
      <c r="B43" s="101" t="s">
        <v>15</v>
      </c>
      <c r="C43" s="102">
        <v>6</v>
      </c>
      <c r="D43" s="103">
        <v>15</v>
      </c>
      <c r="E43" s="102">
        <f t="shared" si="5"/>
        <v>90</v>
      </c>
      <c r="F43" s="102">
        <v>90</v>
      </c>
      <c r="G43" s="104"/>
      <c r="H43" s="104"/>
      <c r="I43" s="106"/>
      <c r="J43" s="104"/>
      <c r="K43" s="106"/>
      <c r="L43" s="106"/>
    </row>
    <row r="44" spans="1:12" s="83" customFormat="1" ht="16.5" customHeight="1" hidden="1">
      <c r="A44" s="99" t="s">
        <v>692</v>
      </c>
      <c r="B44" s="94"/>
      <c r="C44" s="97">
        <v>0</v>
      </c>
      <c r="D44" s="93">
        <v>0</v>
      </c>
      <c r="E44" s="97">
        <f t="shared" si="5"/>
        <v>1261.58</v>
      </c>
      <c r="F44" s="97">
        <f aca="true" t="shared" si="6" ref="F44:L44">SUM(F45:F55)</f>
        <v>1009.0799999999999</v>
      </c>
      <c r="G44" s="97">
        <f t="shared" si="6"/>
        <v>0</v>
      </c>
      <c r="H44" s="97">
        <f t="shared" si="6"/>
        <v>0</v>
      </c>
      <c r="I44" s="97">
        <f t="shared" si="6"/>
        <v>21</v>
      </c>
      <c r="J44" s="97">
        <f t="shared" si="6"/>
        <v>100</v>
      </c>
      <c r="K44" s="97">
        <f t="shared" si="6"/>
        <v>131.5</v>
      </c>
      <c r="L44" s="97">
        <f t="shared" si="6"/>
        <v>0</v>
      </c>
    </row>
    <row r="45" spans="1:12" ht="16.5" customHeight="1" hidden="1">
      <c r="A45" s="100" t="s">
        <v>693</v>
      </c>
      <c r="B45" s="101" t="s">
        <v>15</v>
      </c>
      <c r="C45" s="102">
        <v>6</v>
      </c>
      <c r="D45" s="103">
        <v>5</v>
      </c>
      <c r="E45" s="102">
        <f t="shared" si="5"/>
        <v>30</v>
      </c>
      <c r="F45" s="102">
        <v>30</v>
      </c>
      <c r="G45" s="104"/>
      <c r="H45" s="104"/>
      <c r="I45" s="106"/>
      <c r="J45" s="104"/>
      <c r="K45" s="106"/>
      <c r="L45" s="106"/>
    </row>
    <row r="46" spans="1:12" s="83" customFormat="1" ht="16.5" customHeight="1" hidden="1">
      <c r="A46" s="100" t="s">
        <v>694</v>
      </c>
      <c r="B46" s="101" t="s">
        <v>15</v>
      </c>
      <c r="C46" s="102">
        <v>28</v>
      </c>
      <c r="D46" s="103">
        <v>2.4</v>
      </c>
      <c r="E46" s="102">
        <f t="shared" si="5"/>
        <v>67.2</v>
      </c>
      <c r="F46" s="102">
        <v>62.2</v>
      </c>
      <c r="G46" s="105"/>
      <c r="H46" s="105"/>
      <c r="I46" s="106">
        <v>5</v>
      </c>
      <c r="J46" s="105"/>
      <c r="K46" s="106"/>
      <c r="L46" s="106"/>
    </row>
    <row r="47" spans="1:12" s="83" customFormat="1" ht="16.5" customHeight="1" hidden="1">
      <c r="A47" s="100" t="s">
        <v>695</v>
      </c>
      <c r="B47" s="101" t="s">
        <v>15</v>
      </c>
      <c r="C47" s="102">
        <v>8</v>
      </c>
      <c r="D47" s="103">
        <v>2</v>
      </c>
      <c r="E47" s="102">
        <f t="shared" si="5"/>
        <v>16</v>
      </c>
      <c r="F47" s="102">
        <v>16</v>
      </c>
      <c r="G47" s="104"/>
      <c r="H47" s="104"/>
      <c r="I47" s="106"/>
      <c r="J47" s="104"/>
      <c r="K47" s="106"/>
      <c r="L47" s="106"/>
    </row>
    <row r="48" spans="1:12" s="83" customFormat="1" ht="16.5" customHeight="1" hidden="1">
      <c r="A48" s="100" t="s">
        <v>696</v>
      </c>
      <c r="B48" s="101" t="s">
        <v>15</v>
      </c>
      <c r="C48" s="102">
        <v>11</v>
      </c>
      <c r="D48" s="103">
        <v>1</v>
      </c>
      <c r="E48" s="102">
        <f t="shared" si="5"/>
        <v>11</v>
      </c>
      <c r="F48" s="102">
        <v>11</v>
      </c>
      <c r="G48" s="104"/>
      <c r="H48" s="104"/>
      <c r="I48" s="106"/>
      <c r="J48" s="104"/>
      <c r="K48" s="106"/>
      <c r="L48" s="106"/>
    </row>
    <row r="49" spans="1:12" s="83" customFormat="1" ht="16.5" customHeight="1" hidden="1">
      <c r="A49" s="100" t="s">
        <v>697</v>
      </c>
      <c r="B49" s="101" t="s">
        <v>15</v>
      </c>
      <c r="C49" s="102">
        <v>231</v>
      </c>
      <c r="D49" s="103">
        <v>0.8</v>
      </c>
      <c r="E49" s="102">
        <f t="shared" si="5"/>
        <v>184.8</v>
      </c>
      <c r="F49" s="102">
        <v>184.8</v>
      </c>
      <c r="G49" s="104"/>
      <c r="H49" s="104"/>
      <c r="I49" s="106"/>
      <c r="J49" s="104"/>
      <c r="K49" s="106"/>
      <c r="L49" s="106"/>
    </row>
    <row r="50" spans="1:12" ht="16.5" customHeight="1" hidden="1">
      <c r="A50" s="100" t="s">
        <v>698</v>
      </c>
      <c r="B50" s="101" t="s">
        <v>15</v>
      </c>
      <c r="C50" s="102">
        <v>261</v>
      </c>
      <c r="D50" s="103">
        <v>0.02</v>
      </c>
      <c r="E50" s="102">
        <f t="shared" si="5"/>
        <v>5.22</v>
      </c>
      <c r="F50" s="102">
        <v>5.22</v>
      </c>
      <c r="G50" s="106"/>
      <c r="H50" s="106"/>
      <c r="I50" s="106"/>
      <c r="J50" s="106"/>
      <c r="K50" s="106"/>
      <c r="L50" s="106"/>
    </row>
    <row r="51" spans="1:12" ht="16.5" customHeight="1" hidden="1">
      <c r="A51" s="100" t="s">
        <v>699</v>
      </c>
      <c r="B51" s="101" t="s">
        <v>468</v>
      </c>
      <c r="C51" s="102">
        <v>48.26</v>
      </c>
      <c r="D51" s="103">
        <v>3</v>
      </c>
      <c r="E51" s="102">
        <f t="shared" si="5"/>
        <v>144.78</v>
      </c>
      <c r="F51" s="102">
        <v>144.78</v>
      </c>
      <c r="G51" s="104"/>
      <c r="H51" s="104"/>
      <c r="I51" s="106"/>
      <c r="J51" s="104"/>
      <c r="K51" s="106"/>
      <c r="L51" s="106"/>
    </row>
    <row r="52" spans="1:12" ht="16.5" customHeight="1" hidden="1">
      <c r="A52" s="100" t="s">
        <v>700</v>
      </c>
      <c r="B52" s="101" t="s">
        <v>468</v>
      </c>
      <c r="C52" s="102">
        <v>211.03</v>
      </c>
      <c r="D52" s="103">
        <v>2</v>
      </c>
      <c r="E52" s="102">
        <f t="shared" si="5"/>
        <v>422.06</v>
      </c>
      <c r="F52" s="102">
        <v>406.06</v>
      </c>
      <c r="G52" s="104"/>
      <c r="H52" s="104"/>
      <c r="I52" s="106">
        <v>16</v>
      </c>
      <c r="J52" s="104"/>
      <c r="K52" s="106"/>
      <c r="L52" s="106"/>
    </row>
    <row r="53" spans="1:12" ht="16.5" customHeight="1" hidden="1">
      <c r="A53" s="475" t="s">
        <v>701</v>
      </c>
      <c r="B53" s="101" t="s">
        <v>111</v>
      </c>
      <c r="C53" s="102">
        <v>82</v>
      </c>
      <c r="D53" s="103">
        <v>0.11</v>
      </c>
      <c r="E53" s="102">
        <f t="shared" si="5"/>
        <v>9.02</v>
      </c>
      <c r="F53" s="102">
        <v>9.02</v>
      </c>
      <c r="G53" s="104"/>
      <c r="H53" s="104"/>
      <c r="I53" s="106"/>
      <c r="J53" s="104"/>
      <c r="K53" s="106"/>
      <c r="L53" s="106"/>
    </row>
    <row r="54" spans="1:12" ht="16.5" customHeight="1" hidden="1">
      <c r="A54" s="475"/>
      <c r="B54" s="101" t="s">
        <v>468</v>
      </c>
      <c r="C54" s="102">
        <v>70</v>
      </c>
      <c r="D54" s="103">
        <v>2</v>
      </c>
      <c r="E54" s="102">
        <f t="shared" si="5"/>
        <v>140</v>
      </c>
      <c r="F54" s="102">
        <v>140</v>
      </c>
      <c r="G54" s="106"/>
      <c r="H54" s="106"/>
      <c r="I54" s="106"/>
      <c r="J54" s="106"/>
      <c r="K54" s="106"/>
      <c r="L54" s="106"/>
    </row>
    <row r="55" spans="1:12" ht="16.5" customHeight="1" hidden="1">
      <c r="A55" s="100" t="s">
        <v>702</v>
      </c>
      <c r="B55" s="101" t="s">
        <v>15</v>
      </c>
      <c r="C55" s="102">
        <v>463</v>
      </c>
      <c r="D55" s="103">
        <v>0.5</v>
      </c>
      <c r="E55" s="102">
        <f t="shared" si="5"/>
        <v>231.5</v>
      </c>
      <c r="F55" s="102"/>
      <c r="G55" s="106"/>
      <c r="H55" s="106"/>
      <c r="I55" s="106"/>
      <c r="J55" s="106">
        <v>100</v>
      </c>
      <c r="K55" s="106">
        <v>131.5</v>
      </c>
      <c r="L55" s="106"/>
    </row>
    <row r="56" spans="1:12" s="83" customFormat="1" ht="16.5" customHeight="1" hidden="1">
      <c r="A56" s="99" t="s">
        <v>703</v>
      </c>
      <c r="B56" s="94"/>
      <c r="C56" s="97">
        <v>0</v>
      </c>
      <c r="D56" s="93">
        <v>0</v>
      </c>
      <c r="E56" s="97">
        <f t="shared" si="5"/>
        <v>587.4</v>
      </c>
      <c r="F56" s="97">
        <f aca="true" t="shared" si="7" ref="F56:L56">SUM(F57:F59)</f>
        <v>587.4</v>
      </c>
      <c r="G56" s="97">
        <f t="shared" si="7"/>
        <v>0</v>
      </c>
      <c r="H56" s="97">
        <f t="shared" si="7"/>
        <v>0</v>
      </c>
      <c r="I56" s="97">
        <f t="shared" si="7"/>
        <v>0</v>
      </c>
      <c r="J56" s="97">
        <f t="shared" si="7"/>
        <v>0</v>
      </c>
      <c r="K56" s="97">
        <f t="shared" si="7"/>
        <v>0</v>
      </c>
      <c r="L56" s="97">
        <f t="shared" si="7"/>
        <v>0</v>
      </c>
    </row>
    <row r="57" spans="1:12" ht="16.5" customHeight="1" hidden="1">
      <c r="A57" s="100" t="s">
        <v>704</v>
      </c>
      <c r="B57" s="101" t="s">
        <v>15</v>
      </c>
      <c r="C57" s="102">
        <v>10</v>
      </c>
      <c r="D57" s="103" t="s">
        <v>705</v>
      </c>
      <c r="E57" s="102">
        <f t="shared" si="5"/>
        <v>0</v>
      </c>
      <c r="F57" s="106"/>
      <c r="G57" s="104"/>
      <c r="H57" s="104"/>
      <c r="I57" s="106"/>
      <c r="J57" s="104"/>
      <c r="K57" s="106"/>
      <c r="L57" s="106"/>
    </row>
    <row r="58" spans="1:12" s="83" customFormat="1" ht="16.5" customHeight="1" hidden="1">
      <c r="A58" s="100" t="s">
        <v>706</v>
      </c>
      <c r="B58" s="101" t="s">
        <v>468</v>
      </c>
      <c r="C58" s="102">
        <v>283.7</v>
      </c>
      <c r="D58" s="103">
        <v>2</v>
      </c>
      <c r="E58" s="102">
        <f t="shared" si="5"/>
        <v>567.4</v>
      </c>
      <c r="F58" s="102">
        <v>567.4</v>
      </c>
      <c r="G58" s="104"/>
      <c r="H58" s="104"/>
      <c r="I58" s="106"/>
      <c r="J58" s="104"/>
      <c r="K58" s="106"/>
      <c r="L58" s="106"/>
    </row>
    <row r="59" spans="1:12" ht="16.5" customHeight="1" hidden="1">
      <c r="A59" s="100" t="s">
        <v>707</v>
      </c>
      <c r="B59" s="107" t="s">
        <v>468</v>
      </c>
      <c r="C59" s="102">
        <v>10</v>
      </c>
      <c r="D59" s="103">
        <v>2</v>
      </c>
      <c r="E59" s="102">
        <f t="shared" si="5"/>
        <v>20</v>
      </c>
      <c r="F59" s="102">
        <v>20</v>
      </c>
      <c r="G59" s="104"/>
      <c r="H59" s="104"/>
      <c r="I59" s="106"/>
      <c r="J59" s="104"/>
      <c r="K59" s="106"/>
      <c r="L59" s="106"/>
    </row>
    <row r="60" spans="1:12" ht="16.5" customHeight="1" hidden="1">
      <c r="A60" s="100"/>
      <c r="B60" s="107"/>
      <c r="C60" s="102">
        <v>0</v>
      </c>
      <c r="D60" s="103"/>
      <c r="E60" s="102">
        <f t="shared" si="5"/>
        <v>0</v>
      </c>
      <c r="F60" s="106"/>
      <c r="G60" s="104"/>
      <c r="H60" s="104"/>
      <c r="I60" s="106"/>
      <c r="J60" s="104"/>
      <c r="K60" s="106"/>
      <c r="L60" s="106"/>
    </row>
    <row r="61" spans="1:12" s="83" customFormat="1" ht="16.5" customHeight="1" hidden="1">
      <c r="A61" s="108" t="s">
        <v>708</v>
      </c>
      <c r="B61" s="109"/>
      <c r="C61" s="97">
        <v>0</v>
      </c>
      <c r="D61" s="93">
        <v>0</v>
      </c>
      <c r="E61" s="97">
        <f t="shared" si="5"/>
        <v>8504.72</v>
      </c>
      <c r="F61" s="97">
        <f aca="true" t="shared" si="8" ref="F61:L61">F62+F91+F99</f>
        <v>7339.5</v>
      </c>
      <c r="G61" s="97">
        <f t="shared" si="8"/>
        <v>0</v>
      </c>
      <c r="H61" s="97">
        <f t="shared" si="8"/>
        <v>0</v>
      </c>
      <c r="I61" s="97">
        <f t="shared" si="8"/>
        <v>180</v>
      </c>
      <c r="J61" s="97">
        <f t="shared" si="8"/>
        <v>250</v>
      </c>
      <c r="K61" s="97">
        <f t="shared" si="8"/>
        <v>100</v>
      </c>
      <c r="L61" s="97">
        <f t="shared" si="8"/>
        <v>635.22</v>
      </c>
    </row>
    <row r="62" spans="1:12" s="83" customFormat="1" ht="16.5" customHeight="1" hidden="1">
      <c r="A62" s="108" t="s">
        <v>709</v>
      </c>
      <c r="B62" s="109"/>
      <c r="C62" s="97">
        <v>0</v>
      </c>
      <c r="D62" s="93">
        <v>0</v>
      </c>
      <c r="E62" s="97">
        <f t="shared" si="5"/>
        <v>3310.95</v>
      </c>
      <c r="F62" s="97">
        <f aca="true" t="shared" si="9" ref="F62:L62">F63+F78</f>
        <v>2852.45</v>
      </c>
      <c r="G62" s="97">
        <f t="shared" si="9"/>
        <v>0</v>
      </c>
      <c r="H62" s="97">
        <f t="shared" si="9"/>
        <v>0</v>
      </c>
      <c r="I62" s="97">
        <f t="shared" si="9"/>
        <v>70</v>
      </c>
      <c r="J62" s="97">
        <f t="shared" si="9"/>
        <v>20</v>
      </c>
      <c r="K62" s="97">
        <f t="shared" si="9"/>
        <v>20</v>
      </c>
      <c r="L62" s="97">
        <f t="shared" si="9"/>
        <v>348.5</v>
      </c>
    </row>
    <row r="63" spans="1:12" s="83" customFormat="1" ht="16.5" customHeight="1" hidden="1">
      <c r="A63" s="108" t="s">
        <v>390</v>
      </c>
      <c r="B63" s="109"/>
      <c r="C63" s="97">
        <v>0</v>
      </c>
      <c r="D63" s="93">
        <v>0</v>
      </c>
      <c r="E63" s="97">
        <f t="shared" si="5"/>
        <v>1593.3</v>
      </c>
      <c r="F63" s="97">
        <f aca="true" t="shared" si="10" ref="F63:L63">SUM(F64:F77)</f>
        <v>1497</v>
      </c>
      <c r="G63" s="97">
        <f t="shared" si="10"/>
        <v>0</v>
      </c>
      <c r="H63" s="97">
        <f t="shared" si="10"/>
        <v>0</v>
      </c>
      <c r="I63" s="97">
        <f t="shared" si="10"/>
        <v>0</v>
      </c>
      <c r="J63" s="97">
        <f t="shared" si="10"/>
        <v>0</v>
      </c>
      <c r="K63" s="97">
        <f t="shared" si="10"/>
        <v>0</v>
      </c>
      <c r="L63" s="97">
        <f t="shared" si="10"/>
        <v>96.30000000000001</v>
      </c>
    </row>
    <row r="64" spans="1:12" ht="16.5" customHeight="1" hidden="1">
      <c r="A64" s="110" t="s">
        <v>710</v>
      </c>
      <c r="B64" s="101" t="s">
        <v>398</v>
      </c>
      <c r="C64" s="102">
        <v>2662</v>
      </c>
      <c r="D64" s="103">
        <v>0.05</v>
      </c>
      <c r="E64" s="102">
        <f t="shared" si="5"/>
        <v>133.1</v>
      </c>
      <c r="F64" s="102">
        <v>120</v>
      </c>
      <c r="G64" s="104"/>
      <c r="H64" s="104"/>
      <c r="I64" s="106"/>
      <c r="J64" s="104"/>
      <c r="K64" s="106"/>
      <c r="L64" s="106">
        <v>13.1</v>
      </c>
    </row>
    <row r="65" spans="1:12" ht="16.5" customHeight="1" hidden="1">
      <c r="A65" s="110" t="s">
        <v>711</v>
      </c>
      <c r="B65" s="101" t="s">
        <v>398</v>
      </c>
      <c r="C65" s="102">
        <v>60</v>
      </c>
      <c r="D65" s="103">
        <v>0.05</v>
      </c>
      <c r="E65" s="102">
        <f t="shared" si="5"/>
        <v>3</v>
      </c>
      <c r="F65" s="102">
        <v>3</v>
      </c>
      <c r="G65" s="105"/>
      <c r="H65" s="105"/>
      <c r="I65" s="106"/>
      <c r="J65" s="105"/>
      <c r="K65" s="106"/>
      <c r="L65" s="106"/>
    </row>
    <row r="66" spans="1:12" ht="16.5" customHeight="1" hidden="1">
      <c r="A66" s="110" t="s">
        <v>712</v>
      </c>
      <c r="B66" s="101" t="s">
        <v>398</v>
      </c>
      <c r="C66" s="102">
        <v>842</v>
      </c>
      <c r="D66" s="103">
        <v>1</v>
      </c>
      <c r="E66" s="102">
        <f t="shared" si="5"/>
        <v>842</v>
      </c>
      <c r="F66" s="102">
        <v>800</v>
      </c>
      <c r="G66" s="104"/>
      <c r="H66" s="104"/>
      <c r="I66" s="106"/>
      <c r="J66" s="104"/>
      <c r="K66" s="106"/>
      <c r="L66" s="106">
        <v>42</v>
      </c>
    </row>
    <row r="67" spans="1:12" ht="16.5" customHeight="1" hidden="1">
      <c r="A67" s="110" t="s">
        <v>713</v>
      </c>
      <c r="B67" s="101" t="s">
        <v>398</v>
      </c>
      <c r="C67" s="102">
        <v>420</v>
      </c>
      <c r="D67" s="103">
        <v>0.18</v>
      </c>
      <c r="E67" s="102">
        <f t="shared" si="5"/>
        <v>75.6</v>
      </c>
      <c r="F67" s="102">
        <v>70</v>
      </c>
      <c r="G67" s="104"/>
      <c r="H67" s="104"/>
      <c r="I67" s="106"/>
      <c r="J67" s="104"/>
      <c r="K67" s="106"/>
      <c r="L67" s="106">
        <v>5.6</v>
      </c>
    </row>
    <row r="68" spans="1:12" ht="16.5" customHeight="1" hidden="1">
      <c r="A68" s="110" t="s">
        <v>714</v>
      </c>
      <c r="B68" s="101" t="s">
        <v>398</v>
      </c>
      <c r="C68" s="102">
        <v>685</v>
      </c>
      <c r="D68" s="103">
        <v>0.06</v>
      </c>
      <c r="E68" s="102">
        <f t="shared" si="5"/>
        <v>41.1</v>
      </c>
      <c r="F68" s="102">
        <v>40</v>
      </c>
      <c r="G68" s="104"/>
      <c r="H68" s="104"/>
      <c r="I68" s="106"/>
      <c r="J68" s="104"/>
      <c r="K68" s="106"/>
      <c r="L68" s="106">
        <v>1.1</v>
      </c>
    </row>
    <row r="69" spans="1:12" ht="16.5" customHeight="1" hidden="1">
      <c r="A69" s="110" t="s">
        <v>715</v>
      </c>
      <c r="B69" s="101" t="s">
        <v>398</v>
      </c>
      <c r="C69" s="102">
        <v>445</v>
      </c>
      <c r="D69" s="103">
        <v>0.3</v>
      </c>
      <c r="E69" s="102">
        <f t="shared" si="5"/>
        <v>133.5</v>
      </c>
      <c r="F69" s="102">
        <v>125</v>
      </c>
      <c r="G69" s="104"/>
      <c r="H69" s="104"/>
      <c r="I69" s="106"/>
      <c r="J69" s="104"/>
      <c r="K69" s="106"/>
      <c r="L69" s="106">
        <v>8.5</v>
      </c>
    </row>
    <row r="70" spans="1:12" s="84" customFormat="1" ht="16.5" customHeight="1" hidden="1">
      <c r="A70" s="110" t="s">
        <v>716</v>
      </c>
      <c r="B70" s="101" t="s">
        <v>398</v>
      </c>
      <c r="C70" s="102">
        <v>70</v>
      </c>
      <c r="D70" s="103">
        <v>1.3</v>
      </c>
      <c r="E70" s="102">
        <f t="shared" si="5"/>
        <v>91</v>
      </c>
      <c r="F70" s="102">
        <v>85</v>
      </c>
      <c r="G70" s="106"/>
      <c r="H70" s="106"/>
      <c r="I70" s="106"/>
      <c r="J70" s="106"/>
      <c r="K70" s="106"/>
      <c r="L70" s="106">
        <v>6</v>
      </c>
    </row>
    <row r="71" spans="1:12" ht="16.5" customHeight="1" hidden="1">
      <c r="A71" s="110" t="s">
        <v>717</v>
      </c>
      <c r="B71" s="101" t="s">
        <v>398</v>
      </c>
      <c r="C71" s="102">
        <v>10</v>
      </c>
      <c r="D71" s="103">
        <v>2</v>
      </c>
      <c r="E71" s="102">
        <f aca="true" t="shared" si="11" ref="E71:E102">SUM(F71:L71)</f>
        <v>20</v>
      </c>
      <c r="F71" s="102">
        <v>15</v>
      </c>
      <c r="G71" s="104"/>
      <c r="H71" s="104"/>
      <c r="I71" s="106"/>
      <c r="J71" s="104"/>
      <c r="K71" s="106"/>
      <c r="L71" s="106">
        <v>5</v>
      </c>
    </row>
    <row r="72" spans="1:12" s="83" customFormat="1" ht="16.5" customHeight="1" hidden="1">
      <c r="A72" s="110" t="s">
        <v>718</v>
      </c>
      <c r="B72" s="101" t="s">
        <v>398</v>
      </c>
      <c r="C72" s="102">
        <v>150</v>
      </c>
      <c r="D72" s="103">
        <v>1</v>
      </c>
      <c r="E72" s="102">
        <f t="shared" si="11"/>
        <v>150</v>
      </c>
      <c r="F72" s="102">
        <v>150</v>
      </c>
      <c r="G72" s="104"/>
      <c r="H72" s="104"/>
      <c r="I72" s="106"/>
      <c r="J72" s="104"/>
      <c r="K72" s="106"/>
      <c r="L72" s="106"/>
    </row>
    <row r="73" spans="1:12" ht="16.5" customHeight="1" hidden="1">
      <c r="A73" s="110" t="s">
        <v>719</v>
      </c>
      <c r="B73" s="101" t="s">
        <v>398</v>
      </c>
      <c r="C73" s="102">
        <v>80</v>
      </c>
      <c r="D73" s="103">
        <v>0.05</v>
      </c>
      <c r="E73" s="102">
        <f t="shared" si="11"/>
        <v>4</v>
      </c>
      <c r="F73" s="102">
        <v>4</v>
      </c>
      <c r="G73" s="104"/>
      <c r="H73" s="104"/>
      <c r="I73" s="106"/>
      <c r="J73" s="104"/>
      <c r="K73" s="106"/>
      <c r="L73" s="106"/>
    </row>
    <row r="74" spans="1:12" ht="16.5" customHeight="1" hidden="1">
      <c r="A74" s="110" t="s">
        <v>720</v>
      </c>
      <c r="B74" s="101" t="s">
        <v>721</v>
      </c>
      <c r="C74" s="102">
        <v>2000</v>
      </c>
      <c r="D74" s="103">
        <v>0.009</v>
      </c>
      <c r="E74" s="102">
        <f t="shared" si="11"/>
        <v>18</v>
      </c>
      <c r="F74" s="102">
        <v>16</v>
      </c>
      <c r="G74" s="104"/>
      <c r="H74" s="104"/>
      <c r="I74" s="106"/>
      <c r="J74" s="104"/>
      <c r="K74" s="106"/>
      <c r="L74" s="106">
        <v>2</v>
      </c>
    </row>
    <row r="75" spans="1:12" ht="16.5" customHeight="1" hidden="1">
      <c r="A75" s="110" t="s">
        <v>722</v>
      </c>
      <c r="B75" s="101" t="s">
        <v>398</v>
      </c>
      <c r="C75" s="102">
        <v>6</v>
      </c>
      <c r="D75" s="103">
        <v>3</v>
      </c>
      <c r="E75" s="102">
        <f t="shared" si="11"/>
        <v>18</v>
      </c>
      <c r="F75" s="102">
        <v>15</v>
      </c>
      <c r="G75" s="104"/>
      <c r="H75" s="104"/>
      <c r="I75" s="106"/>
      <c r="J75" s="104"/>
      <c r="K75" s="106"/>
      <c r="L75" s="106">
        <v>3</v>
      </c>
    </row>
    <row r="76" spans="1:12" ht="16.5" customHeight="1" hidden="1">
      <c r="A76" s="110" t="s">
        <v>723</v>
      </c>
      <c r="B76" s="101" t="s">
        <v>398</v>
      </c>
      <c r="C76" s="102">
        <v>50</v>
      </c>
      <c r="D76" s="103">
        <v>0.08</v>
      </c>
      <c r="E76" s="102">
        <f t="shared" si="11"/>
        <v>4</v>
      </c>
      <c r="F76" s="102">
        <v>4</v>
      </c>
      <c r="G76" s="104"/>
      <c r="H76" s="104"/>
      <c r="I76" s="106"/>
      <c r="J76" s="104"/>
      <c r="K76" s="106"/>
      <c r="L76" s="106"/>
    </row>
    <row r="77" spans="1:12" ht="16.5" customHeight="1" hidden="1">
      <c r="A77" s="110" t="s">
        <v>724</v>
      </c>
      <c r="B77" s="101" t="s">
        <v>686</v>
      </c>
      <c r="C77" s="102">
        <v>1</v>
      </c>
      <c r="D77" s="103">
        <v>60</v>
      </c>
      <c r="E77" s="102">
        <f t="shared" si="11"/>
        <v>60</v>
      </c>
      <c r="F77" s="102">
        <v>50</v>
      </c>
      <c r="G77" s="104"/>
      <c r="H77" s="104"/>
      <c r="I77" s="106"/>
      <c r="J77" s="104"/>
      <c r="K77" s="106"/>
      <c r="L77" s="106">
        <v>10</v>
      </c>
    </row>
    <row r="78" spans="1:12" s="83" customFormat="1" ht="16.5" customHeight="1" hidden="1">
      <c r="A78" s="111" t="s">
        <v>404</v>
      </c>
      <c r="B78" s="94"/>
      <c r="C78" s="97">
        <v>0</v>
      </c>
      <c r="D78" s="93">
        <v>0</v>
      </c>
      <c r="E78" s="97">
        <f t="shared" si="11"/>
        <v>1717.65</v>
      </c>
      <c r="F78" s="97">
        <f aca="true" t="shared" si="12" ref="F78:L78">SUM(F79:F90)</f>
        <v>1355.45</v>
      </c>
      <c r="G78" s="97">
        <f t="shared" si="12"/>
        <v>0</v>
      </c>
      <c r="H78" s="97">
        <f t="shared" si="12"/>
        <v>0</v>
      </c>
      <c r="I78" s="97">
        <f t="shared" si="12"/>
        <v>70</v>
      </c>
      <c r="J78" s="97">
        <f t="shared" si="12"/>
        <v>20</v>
      </c>
      <c r="K78" s="97">
        <f t="shared" si="12"/>
        <v>20</v>
      </c>
      <c r="L78" s="97">
        <f t="shared" si="12"/>
        <v>252.2</v>
      </c>
    </row>
    <row r="79" spans="1:12" ht="16.5" customHeight="1" hidden="1">
      <c r="A79" s="110" t="s">
        <v>725</v>
      </c>
      <c r="B79" s="101" t="s">
        <v>726</v>
      </c>
      <c r="C79" s="102">
        <v>4900</v>
      </c>
      <c r="D79" s="103">
        <v>0.0005</v>
      </c>
      <c r="E79" s="102">
        <f t="shared" si="11"/>
        <v>2.45</v>
      </c>
      <c r="F79" s="102">
        <v>2.45</v>
      </c>
      <c r="G79" s="104"/>
      <c r="H79" s="104"/>
      <c r="I79" s="106"/>
      <c r="J79" s="104"/>
      <c r="K79" s="106"/>
      <c r="L79" s="106"/>
    </row>
    <row r="80" spans="1:12" ht="16.5" customHeight="1" hidden="1">
      <c r="A80" s="110" t="s">
        <v>727</v>
      </c>
      <c r="B80" s="112" t="s">
        <v>686</v>
      </c>
      <c r="C80" s="102">
        <v>1</v>
      </c>
      <c r="D80" s="103">
        <v>65</v>
      </c>
      <c r="E80" s="102">
        <f t="shared" si="11"/>
        <v>65</v>
      </c>
      <c r="F80" s="102">
        <v>30</v>
      </c>
      <c r="G80" s="104"/>
      <c r="H80" s="104"/>
      <c r="I80" s="106">
        <v>30</v>
      </c>
      <c r="J80" s="104"/>
      <c r="K80" s="106"/>
      <c r="L80" s="106">
        <v>5</v>
      </c>
    </row>
    <row r="81" spans="1:12" ht="16.5" customHeight="1" hidden="1">
      <c r="A81" s="110" t="s">
        <v>728</v>
      </c>
      <c r="B81" s="112" t="s">
        <v>726</v>
      </c>
      <c r="C81" s="102">
        <v>505</v>
      </c>
      <c r="D81" s="103">
        <v>0.2</v>
      </c>
      <c r="E81" s="102">
        <f t="shared" si="11"/>
        <v>101</v>
      </c>
      <c r="F81" s="102">
        <v>100</v>
      </c>
      <c r="G81" s="104"/>
      <c r="H81" s="104"/>
      <c r="I81" s="106"/>
      <c r="J81" s="104"/>
      <c r="K81" s="106"/>
      <c r="L81" s="106">
        <v>1</v>
      </c>
    </row>
    <row r="82" spans="1:12" ht="16.5" customHeight="1" hidden="1">
      <c r="A82" s="110" t="s">
        <v>729</v>
      </c>
      <c r="B82" s="112" t="s">
        <v>726</v>
      </c>
      <c r="C82" s="102">
        <v>200</v>
      </c>
      <c r="D82" s="103">
        <v>0.04</v>
      </c>
      <c r="E82" s="102">
        <f t="shared" si="11"/>
        <v>8</v>
      </c>
      <c r="F82" s="102">
        <v>8</v>
      </c>
      <c r="G82" s="104"/>
      <c r="H82" s="104"/>
      <c r="I82" s="106"/>
      <c r="J82" s="104"/>
      <c r="K82" s="106"/>
      <c r="L82" s="106"/>
    </row>
    <row r="83" spans="1:12" ht="16.5" customHeight="1" hidden="1">
      <c r="A83" s="113" t="s">
        <v>730</v>
      </c>
      <c r="B83" s="102" t="s">
        <v>731</v>
      </c>
      <c r="C83" s="102">
        <v>1015</v>
      </c>
      <c r="D83" s="103">
        <v>0.6</v>
      </c>
      <c r="E83" s="102">
        <f t="shared" si="11"/>
        <v>609</v>
      </c>
      <c r="F83" s="102">
        <v>500</v>
      </c>
      <c r="G83" s="104"/>
      <c r="H83" s="104"/>
      <c r="I83" s="106">
        <v>30</v>
      </c>
      <c r="J83" s="104"/>
      <c r="K83" s="106"/>
      <c r="L83" s="106">
        <v>79</v>
      </c>
    </row>
    <row r="84" spans="1:12" ht="16.5" customHeight="1" hidden="1">
      <c r="A84" s="113" t="s">
        <v>732</v>
      </c>
      <c r="B84" s="102" t="s">
        <v>731</v>
      </c>
      <c r="C84" s="102">
        <v>515</v>
      </c>
      <c r="D84" s="103">
        <v>0.4</v>
      </c>
      <c r="E84" s="102">
        <f t="shared" si="11"/>
        <v>206</v>
      </c>
      <c r="F84" s="102">
        <v>176</v>
      </c>
      <c r="G84" s="106"/>
      <c r="H84" s="106"/>
      <c r="I84" s="106"/>
      <c r="J84" s="106"/>
      <c r="K84" s="106"/>
      <c r="L84" s="106">
        <v>30</v>
      </c>
    </row>
    <row r="85" spans="1:12" ht="16.5" customHeight="1" hidden="1">
      <c r="A85" s="110" t="s">
        <v>733</v>
      </c>
      <c r="B85" s="102" t="s">
        <v>731</v>
      </c>
      <c r="C85" s="102">
        <v>240</v>
      </c>
      <c r="D85" s="103">
        <v>0.4</v>
      </c>
      <c r="E85" s="102">
        <f t="shared" si="11"/>
        <v>96</v>
      </c>
      <c r="F85" s="102">
        <v>76</v>
      </c>
      <c r="G85" s="104"/>
      <c r="H85" s="104"/>
      <c r="I85" s="106"/>
      <c r="J85" s="104"/>
      <c r="K85" s="106"/>
      <c r="L85" s="106">
        <v>20</v>
      </c>
    </row>
    <row r="86" spans="1:12" ht="16.5" customHeight="1" hidden="1">
      <c r="A86" s="110" t="s">
        <v>734</v>
      </c>
      <c r="B86" s="112" t="s">
        <v>731</v>
      </c>
      <c r="C86" s="102">
        <v>625</v>
      </c>
      <c r="D86" s="103">
        <v>0.4</v>
      </c>
      <c r="E86" s="102">
        <f t="shared" si="11"/>
        <v>250</v>
      </c>
      <c r="F86" s="102">
        <v>212</v>
      </c>
      <c r="G86" s="104"/>
      <c r="H86" s="104"/>
      <c r="I86" s="106"/>
      <c r="J86" s="104"/>
      <c r="K86" s="106"/>
      <c r="L86" s="106">
        <v>38</v>
      </c>
    </row>
    <row r="87" spans="1:12" ht="16.5" customHeight="1" hidden="1">
      <c r="A87" s="110" t="s">
        <v>735</v>
      </c>
      <c r="B87" s="112" t="s">
        <v>731</v>
      </c>
      <c r="C87" s="102">
        <v>1890</v>
      </c>
      <c r="D87" s="103">
        <v>0.1</v>
      </c>
      <c r="E87" s="102">
        <f t="shared" si="11"/>
        <v>189</v>
      </c>
      <c r="F87" s="102">
        <v>130</v>
      </c>
      <c r="G87" s="104"/>
      <c r="H87" s="104"/>
      <c r="I87" s="106">
        <v>10</v>
      </c>
      <c r="J87" s="104"/>
      <c r="K87" s="106"/>
      <c r="L87" s="106">
        <v>49</v>
      </c>
    </row>
    <row r="88" spans="1:12" ht="16.5" customHeight="1" hidden="1">
      <c r="A88" s="110" t="s">
        <v>736</v>
      </c>
      <c r="B88" s="112" t="s">
        <v>731</v>
      </c>
      <c r="C88" s="102">
        <v>1650</v>
      </c>
      <c r="D88" s="103">
        <v>0.04</v>
      </c>
      <c r="E88" s="102">
        <f t="shared" si="11"/>
        <v>66</v>
      </c>
      <c r="F88" s="102">
        <v>51</v>
      </c>
      <c r="G88" s="104"/>
      <c r="H88" s="104"/>
      <c r="I88" s="106"/>
      <c r="J88" s="104"/>
      <c r="K88" s="106"/>
      <c r="L88" s="106">
        <v>15</v>
      </c>
    </row>
    <row r="89" spans="1:12" s="83" customFormat="1" ht="16.5" customHeight="1" hidden="1">
      <c r="A89" s="110" t="s">
        <v>737</v>
      </c>
      <c r="B89" s="112" t="s">
        <v>738</v>
      </c>
      <c r="C89" s="102">
        <v>852</v>
      </c>
      <c r="D89" s="103">
        <v>0.1</v>
      </c>
      <c r="E89" s="102">
        <f t="shared" si="11"/>
        <v>85.2</v>
      </c>
      <c r="F89" s="102">
        <v>70</v>
      </c>
      <c r="G89" s="104"/>
      <c r="H89" s="104"/>
      <c r="I89" s="106"/>
      <c r="J89" s="104"/>
      <c r="K89" s="106"/>
      <c r="L89" s="106">
        <v>15.2</v>
      </c>
    </row>
    <row r="90" spans="1:12" ht="16.5" customHeight="1" hidden="1">
      <c r="A90" s="110" t="s">
        <v>739</v>
      </c>
      <c r="B90" s="112" t="s">
        <v>645</v>
      </c>
      <c r="C90" s="102">
        <v>2</v>
      </c>
      <c r="D90" s="103">
        <v>20</v>
      </c>
      <c r="E90" s="102">
        <f t="shared" si="11"/>
        <v>40</v>
      </c>
      <c r="F90" s="102"/>
      <c r="G90" s="104"/>
      <c r="H90" s="104"/>
      <c r="I90" s="106"/>
      <c r="J90" s="104">
        <v>20</v>
      </c>
      <c r="K90" s="106">
        <v>20</v>
      </c>
      <c r="L90" s="106"/>
    </row>
    <row r="91" spans="1:12" s="83" customFormat="1" ht="16.5" customHeight="1" hidden="1">
      <c r="A91" s="111" t="s">
        <v>740</v>
      </c>
      <c r="B91" s="114"/>
      <c r="C91" s="97">
        <v>0</v>
      </c>
      <c r="D91" s="93">
        <v>0</v>
      </c>
      <c r="E91" s="97">
        <f t="shared" si="11"/>
        <v>1610</v>
      </c>
      <c r="F91" s="97">
        <f aca="true" t="shared" si="13" ref="F91:L91">SUM(F92:F98)</f>
        <v>1455</v>
      </c>
      <c r="G91" s="97">
        <f t="shared" si="13"/>
        <v>0</v>
      </c>
      <c r="H91" s="97">
        <f t="shared" si="13"/>
        <v>0</v>
      </c>
      <c r="I91" s="97">
        <f t="shared" si="13"/>
        <v>110</v>
      </c>
      <c r="J91" s="97">
        <f t="shared" si="13"/>
        <v>0</v>
      </c>
      <c r="K91" s="97">
        <f t="shared" si="13"/>
        <v>0</v>
      </c>
      <c r="L91" s="97">
        <f t="shared" si="13"/>
        <v>45</v>
      </c>
    </row>
    <row r="92" spans="1:12" ht="16.5" customHeight="1" hidden="1">
      <c r="A92" s="110" t="s">
        <v>741</v>
      </c>
      <c r="B92" s="112" t="s">
        <v>15</v>
      </c>
      <c r="C92" s="102">
        <v>18</v>
      </c>
      <c r="D92" s="103">
        <v>10</v>
      </c>
      <c r="E92" s="102">
        <f t="shared" si="11"/>
        <v>180</v>
      </c>
      <c r="F92" s="102">
        <v>150</v>
      </c>
      <c r="G92" s="106"/>
      <c r="H92" s="106"/>
      <c r="I92" s="106">
        <v>10</v>
      </c>
      <c r="J92" s="106"/>
      <c r="K92" s="106"/>
      <c r="L92" s="106">
        <v>20</v>
      </c>
    </row>
    <row r="93" spans="1:12" ht="16.5" customHeight="1" hidden="1">
      <c r="A93" s="110" t="s">
        <v>742</v>
      </c>
      <c r="B93" s="112" t="s">
        <v>15</v>
      </c>
      <c r="C93" s="102">
        <v>10</v>
      </c>
      <c r="D93" s="103">
        <v>10</v>
      </c>
      <c r="E93" s="102">
        <f t="shared" si="11"/>
        <v>100</v>
      </c>
      <c r="F93" s="102">
        <v>80</v>
      </c>
      <c r="G93" s="106"/>
      <c r="H93" s="106"/>
      <c r="I93" s="106"/>
      <c r="J93" s="106"/>
      <c r="K93" s="106"/>
      <c r="L93" s="106">
        <v>20</v>
      </c>
    </row>
    <row r="94" spans="1:12" ht="16.5" customHeight="1" hidden="1">
      <c r="A94" s="110" t="s">
        <v>743</v>
      </c>
      <c r="B94" s="112" t="s">
        <v>15</v>
      </c>
      <c r="C94" s="102">
        <v>4</v>
      </c>
      <c r="D94" s="103">
        <v>10</v>
      </c>
      <c r="E94" s="102">
        <f t="shared" si="11"/>
        <v>40</v>
      </c>
      <c r="F94" s="102">
        <v>35</v>
      </c>
      <c r="G94" s="104"/>
      <c r="H94" s="104"/>
      <c r="I94" s="106"/>
      <c r="J94" s="104"/>
      <c r="K94" s="106"/>
      <c r="L94" s="106">
        <v>5</v>
      </c>
    </row>
    <row r="95" spans="1:12" ht="16.5" customHeight="1" hidden="1">
      <c r="A95" s="110" t="s">
        <v>744</v>
      </c>
      <c r="B95" s="112" t="s">
        <v>15</v>
      </c>
      <c r="C95" s="102">
        <v>2</v>
      </c>
      <c r="D95" s="103">
        <v>300</v>
      </c>
      <c r="E95" s="102">
        <f t="shared" si="11"/>
        <v>600</v>
      </c>
      <c r="F95" s="102">
        <v>600</v>
      </c>
      <c r="G95" s="104"/>
      <c r="H95" s="104"/>
      <c r="I95" s="106"/>
      <c r="J95" s="104"/>
      <c r="K95" s="106"/>
      <c r="L95" s="106"/>
    </row>
    <row r="96" spans="1:12" ht="16.5" customHeight="1" hidden="1">
      <c r="A96" s="110" t="s">
        <v>745</v>
      </c>
      <c r="B96" s="112" t="s">
        <v>686</v>
      </c>
      <c r="C96" s="102">
        <v>3.8</v>
      </c>
      <c r="D96" s="103">
        <v>50</v>
      </c>
      <c r="E96" s="102">
        <f t="shared" si="11"/>
        <v>190</v>
      </c>
      <c r="F96" s="102">
        <v>190</v>
      </c>
      <c r="G96" s="104"/>
      <c r="H96" s="104"/>
      <c r="I96" s="106"/>
      <c r="J96" s="104"/>
      <c r="K96" s="106"/>
      <c r="L96" s="106"/>
    </row>
    <row r="97" spans="1:12" s="83" customFormat="1" ht="16.5" customHeight="1" hidden="1">
      <c r="A97" s="110" t="s">
        <v>746</v>
      </c>
      <c r="B97" s="112" t="s">
        <v>686</v>
      </c>
      <c r="C97" s="102">
        <v>2.25</v>
      </c>
      <c r="D97" s="103">
        <v>400</v>
      </c>
      <c r="E97" s="102">
        <f t="shared" si="11"/>
        <v>400</v>
      </c>
      <c r="F97" s="102">
        <v>300</v>
      </c>
      <c r="G97" s="104"/>
      <c r="H97" s="104"/>
      <c r="I97" s="106">
        <v>100</v>
      </c>
      <c r="J97" s="104"/>
      <c r="K97" s="106"/>
      <c r="L97" s="106"/>
    </row>
    <row r="98" spans="1:12" s="83" customFormat="1" ht="16.5" customHeight="1" hidden="1">
      <c r="A98" s="100" t="s">
        <v>747</v>
      </c>
      <c r="B98" s="101" t="s">
        <v>15</v>
      </c>
      <c r="C98" s="102">
        <v>2</v>
      </c>
      <c r="D98" s="103">
        <v>50</v>
      </c>
      <c r="E98" s="102">
        <f t="shared" si="11"/>
        <v>100</v>
      </c>
      <c r="F98" s="102">
        <v>100</v>
      </c>
      <c r="G98" s="104"/>
      <c r="H98" s="104"/>
      <c r="I98" s="106"/>
      <c r="J98" s="104"/>
      <c r="K98" s="106"/>
      <c r="L98" s="106"/>
    </row>
    <row r="99" spans="1:12" s="83" customFormat="1" ht="16.5" customHeight="1" hidden="1">
      <c r="A99" s="111" t="s">
        <v>748</v>
      </c>
      <c r="B99" s="94"/>
      <c r="C99" s="97">
        <v>0</v>
      </c>
      <c r="D99" s="93">
        <v>0</v>
      </c>
      <c r="E99" s="97">
        <f t="shared" si="11"/>
        <v>3583.77</v>
      </c>
      <c r="F99" s="97">
        <f aca="true" t="shared" si="14" ref="F99:L99">F100+F115+F132+F141</f>
        <v>3032.05</v>
      </c>
      <c r="G99" s="97">
        <f t="shared" si="14"/>
        <v>0</v>
      </c>
      <c r="H99" s="97">
        <f t="shared" si="14"/>
        <v>0</v>
      </c>
      <c r="I99" s="97">
        <f t="shared" si="14"/>
        <v>0</v>
      </c>
      <c r="J99" s="97">
        <f t="shared" si="14"/>
        <v>230</v>
      </c>
      <c r="K99" s="97">
        <f t="shared" si="14"/>
        <v>80</v>
      </c>
      <c r="L99" s="97">
        <f t="shared" si="14"/>
        <v>241.72</v>
      </c>
    </row>
    <row r="100" spans="1:12" s="83" customFormat="1" ht="16.5" customHeight="1" hidden="1">
      <c r="A100" s="111" t="s">
        <v>749</v>
      </c>
      <c r="B100" s="94"/>
      <c r="C100" s="97">
        <v>0</v>
      </c>
      <c r="D100" s="93">
        <v>0</v>
      </c>
      <c r="E100" s="97">
        <f t="shared" si="11"/>
        <v>953.07</v>
      </c>
      <c r="F100" s="97">
        <f aca="true" t="shared" si="15" ref="F100:L100">SUM(F101:F114)</f>
        <v>901.35</v>
      </c>
      <c r="G100" s="97">
        <f t="shared" si="15"/>
        <v>0</v>
      </c>
      <c r="H100" s="97">
        <f t="shared" si="15"/>
        <v>0</v>
      </c>
      <c r="I100" s="97">
        <f t="shared" si="15"/>
        <v>0</v>
      </c>
      <c r="J100" s="97">
        <f t="shared" si="15"/>
        <v>0</v>
      </c>
      <c r="K100" s="97">
        <f t="shared" si="15"/>
        <v>0</v>
      </c>
      <c r="L100" s="97">
        <f t="shared" si="15"/>
        <v>51.72</v>
      </c>
    </row>
    <row r="101" spans="1:12" s="83" customFormat="1" ht="16.5" customHeight="1" hidden="1">
      <c r="A101" s="110" t="s">
        <v>710</v>
      </c>
      <c r="B101" s="101" t="s">
        <v>398</v>
      </c>
      <c r="C101" s="102">
        <v>147</v>
      </c>
      <c r="D101" s="103">
        <v>0.05</v>
      </c>
      <c r="E101" s="102">
        <f t="shared" si="11"/>
        <v>7.3500000000000005</v>
      </c>
      <c r="F101" s="102">
        <v>7.35</v>
      </c>
      <c r="G101" s="104"/>
      <c r="H101" s="104"/>
      <c r="I101" s="106"/>
      <c r="J101" s="104"/>
      <c r="K101" s="106"/>
      <c r="L101" s="106"/>
    </row>
    <row r="102" spans="1:12" s="83" customFormat="1" ht="16.5" customHeight="1" hidden="1">
      <c r="A102" s="110" t="s">
        <v>712</v>
      </c>
      <c r="B102" s="101" t="s">
        <v>398</v>
      </c>
      <c r="C102" s="102">
        <v>417</v>
      </c>
      <c r="D102" s="103">
        <v>1</v>
      </c>
      <c r="E102" s="102">
        <f t="shared" si="11"/>
        <v>417</v>
      </c>
      <c r="F102" s="102">
        <v>400</v>
      </c>
      <c r="G102" s="104"/>
      <c r="H102" s="104"/>
      <c r="I102" s="106"/>
      <c r="J102" s="104"/>
      <c r="K102" s="106"/>
      <c r="L102" s="106">
        <v>17</v>
      </c>
    </row>
    <row r="103" spans="1:12" s="83" customFormat="1" ht="16.5" customHeight="1" hidden="1">
      <c r="A103" s="110" t="s">
        <v>750</v>
      </c>
      <c r="B103" s="101" t="s">
        <v>398</v>
      </c>
      <c r="C103" s="102">
        <v>50</v>
      </c>
      <c r="D103" s="103">
        <v>1.2</v>
      </c>
      <c r="E103" s="102">
        <f aca="true" t="shared" si="16" ref="E103:E134">SUM(F103:L103)</f>
        <v>60</v>
      </c>
      <c r="F103" s="102">
        <v>50</v>
      </c>
      <c r="G103" s="104"/>
      <c r="H103" s="104"/>
      <c r="I103" s="106"/>
      <c r="J103" s="104"/>
      <c r="K103" s="106"/>
      <c r="L103" s="106">
        <v>10</v>
      </c>
    </row>
    <row r="104" spans="1:12" s="83" customFormat="1" ht="16.5" customHeight="1" hidden="1">
      <c r="A104" s="110" t="s">
        <v>713</v>
      </c>
      <c r="B104" s="101" t="s">
        <v>398</v>
      </c>
      <c r="C104" s="102">
        <v>120</v>
      </c>
      <c r="D104" s="103">
        <v>0.18</v>
      </c>
      <c r="E104" s="102">
        <f t="shared" si="16"/>
        <v>21.6</v>
      </c>
      <c r="F104" s="102">
        <v>20</v>
      </c>
      <c r="G104" s="106"/>
      <c r="H104" s="106"/>
      <c r="I104" s="106"/>
      <c r="J104" s="106"/>
      <c r="K104" s="106"/>
      <c r="L104" s="106">
        <v>1.6</v>
      </c>
    </row>
    <row r="105" spans="1:12" s="83" customFormat="1" ht="16.5" customHeight="1" hidden="1">
      <c r="A105" s="110" t="s">
        <v>714</v>
      </c>
      <c r="B105" s="101" t="s">
        <v>398</v>
      </c>
      <c r="C105" s="102">
        <v>1222</v>
      </c>
      <c r="D105" s="103">
        <v>0.06</v>
      </c>
      <c r="E105" s="102">
        <f t="shared" si="16"/>
        <v>73.32</v>
      </c>
      <c r="F105" s="102">
        <v>70</v>
      </c>
      <c r="G105" s="104"/>
      <c r="H105" s="104"/>
      <c r="I105" s="106"/>
      <c r="J105" s="104"/>
      <c r="K105" s="106"/>
      <c r="L105" s="106">
        <v>3.32</v>
      </c>
    </row>
    <row r="106" spans="1:12" s="83" customFormat="1" ht="16.5" customHeight="1" hidden="1">
      <c r="A106" s="110" t="s">
        <v>715</v>
      </c>
      <c r="B106" s="101" t="s">
        <v>398</v>
      </c>
      <c r="C106" s="102">
        <v>431</v>
      </c>
      <c r="D106" s="103">
        <v>0.3</v>
      </c>
      <c r="E106" s="102">
        <f t="shared" si="16"/>
        <v>129.3</v>
      </c>
      <c r="F106" s="102">
        <v>120</v>
      </c>
      <c r="G106" s="104"/>
      <c r="H106" s="104"/>
      <c r="I106" s="106"/>
      <c r="J106" s="104"/>
      <c r="K106" s="106"/>
      <c r="L106" s="106">
        <v>9.3</v>
      </c>
    </row>
    <row r="107" spans="1:12" s="83" customFormat="1" ht="16.5" customHeight="1" hidden="1">
      <c r="A107" s="110" t="s">
        <v>751</v>
      </c>
      <c r="B107" s="101" t="s">
        <v>398</v>
      </c>
      <c r="C107" s="102">
        <v>40</v>
      </c>
      <c r="D107" s="103">
        <v>1.3</v>
      </c>
      <c r="E107" s="102">
        <f t="shared" si="16"/>
        <v>52</v>
      </c>
      <c r="F107" s="102">
        <v>50</v>
      </c>
      <c r="G107" s="104"/>
      <c r="H107" s="104"/>
      <c r="I107" s="106"/>
      <c r="J107" s="104"/>
      <c r="K107" s="106"/>
      <c r="L107" s="106">
        <v>2</v>
      </c>
    </row>
    <row r="108" spans="1:12" s="83" customFormat="1" ht="16.5" customHeight="1" hidden="1">
      <c r="A108" s="110" t="s">
        <v>716</v>
      </c>
      <c r="B108" s="101" t="s">
        <v>398</v>
      </c>
      <c r="C108" s="102">
        <v>80</v>
      </c>
      <c r="D108" s="103">
        <v>1.3</v>
      </c>
      <c r="E108" s="102">
        <f t="shared" si="16"/>
        <v>104</v>
      </c>
      <c r="F108" s="102">
        <v>100</v>
      </c>
      <c r="G108" s="104"/>
      <c r="H108" s="104"/>
      <c r="I108" s="106"/>
      <c r="J108" s="104"/>
      <c r="K108" s="106"/>
      <c r="L108" s="106">
        <v>4</v>
      </c>
    </row>
    <row r="109" spans="1:12" s="83" customFormat="1" ht="16.5" customHeight="1" hidden="1">
      <c r="A109" s="110" t="s">
        <v>717</v>
      </c>
      <c r="B109" s="101" t="s">
        <v>398</v>
      </c>
      <c r="C109" s="102">
        <v>12</v>
      </c>
      <c r="D109" s="103">
        <v>2</v>
      </c>
      <c r="E109" s="102">
        <f t="shared" si="16"/>
        <v>24</v>
      </c>
      <c r="F109" s="102">
        <v>20</v>
      </c>
      <c r="G109" s="104"/>
      <c r="H109" s="104"/>
      <c r="I109" s="106"/>
      <c r="J109" s="104"/>
      <c r="K109" s="106"/>
      <c r="L109" s="106">
        <v>4</v>
      </c>
    </row>
    <row r="110" spans="1:12" s="83" customFormat="1" ht="16.5" customHeight="1" hidden="1">
      <c r="A110" s="110" t="s">
        <v>723</v>
      </c>
      <c r="B110" s="101" t="s">
        <v>398</v>
      </c>
      <c r="C110" s="102">
        <v>50</v>
      </c>
      <c r="D110" s="103">
        <v>0.08</v>
      </c>
      <c r="E110" s="102">
        <f t="shared" si="16"/>
        <v>4</v>
      </c>
      <c r="F110" s="102">
        <v>4</v>
      </c>
      <c r="G110" s="104"/>
      <c r="H110" s="104"/>
      <c r="I110" s="106"/>
      <c r="J110" s="104"/>
      <c r="K110" s="106"/>
      <c r="L110" s="106"/>
    </row>
    <row r="111" spans="1:12" s="83" customFormat="1" ht="16.5" customHeight="1" hidden="1">
      <c r="A111" s="110" t="s">
        <v>752</v>
      </c>
      <c r="B111" s="101"/>
      <c r="C111" s="102">
        <v>4</v>
      </c>
      <c r="D111" s="103">
        <v>0</v>
      </c>
      <c r="E111" s="102">
        <f t="shared" si="16"/>
        <v>0</v>
      </c>
      <c r="F111" s="102">
        <v>0</v>
      </c>
      <c r="G111" s="104"/>
      <c r="H111" s="104"/>
      <c r="I111" s="106"/>
      <c r="J111" s="104"/>
      <c r="K111" s="106"/>
      <c r="L111" s="106"/>
    </row>
    <row r="112" spans="1:12" s="83" customFormat="1" ht="16.5" customHeight="1" hidden="1">
      <c r="A112" s="110" t="s">
        <v>753</v>
      </c>
      <c r="B112" s="101" t="s">
        <v>15</v>
      </c>
      <c r="C112" s="102">
        <v>1</v>
      </c>
      <c r="D112" s="103">
        <v>10</v>
      </c>
      <c r="E112" s="102">
        <f t="shared" si="16"/>
        <v>10</v>
      </c>
      <c r="F112" s="102">
        <v>10</v>
      </c>
      <c r="G112" s="104"/>
      <c r="H112" s="104"/>
      <c r="I112" s="106"/>
      <c r="J112" s="104"/>
      <c r="K112" s="106"/>
      <c r="L112" s="106"/>
    </row>
    <row r="113" spans="1:12" s="83" customFormat="1" ht="16.5" customHeight="1" hidden="1">
      <c r="A113" s="110" t="s">
        <v>754</v>
      </c>
      <c r="B113" s="101"/>
      <c r="C113" s="102">
        <v>1</v>
      </c>
      <c r="D113" s="103">
        <v>40.5</v>
      </c>
      <c r="E113" s="102">
        <f t="shared" si="16"/>
        <v>40.5</v>
      </c>
      <c r="F113" s="102">
        <v>40</v>
      </c>
      <c r="G113" s="104"/>
      <c r="H113" s="104"/>
      <c r="I113" s="106"/>
      <c r="J113" s="104"/>
      <c r="K113" s="106"/>
      <c r="L113" s="106">
        <v>0.5</v>
      </c>
    </row>
    <row r="114" spans="1:12" s="83" customFormat="1" ht="16.5" customHeight="1" hidden="1">
      <c r="A114" s="110" t="s">
        <v>755</v>
      </c>
      <c r="B114" s="101"/>
      <c r="C114" s="102">
        <v>1</v>
      </c>
      <c r="D114" s="103">
        <v>10</v>
      </c>
      <c r="E114" s="102">
        <f t="shared" si="16"/>
        <v>10</v>
      </c>
      <c r="F114" s="102">
        <v>10</v>
      </c>
      <c r="G114" s="104"/>
      <c r="H114" s="104"/>
      <c r="I114" s="106"/>
      <c r="J114" s="104"/>
      <c r="K114" s="106"/>
      <c r="L114" s="106"/>
    </row>
    <row r="115" spans="1:12" s="83" customFormat="1" ht="16.5" customHeight="1" hidden="1">
      <c r="A115" s="111" t="s">
        <v>756</v>
      </c>
      <c r="B115" s="94"/>
      <c r="C115" s="97">
        <v>0</v>
      </c>
      <c r="D115" s="93">
        <v>0</v>
      </c>
      <c r="E115" s="97">
        <f t="shared" si="16"/>
        <v>2080.7</v>
      </c>
      <c r="F115" s="97">
        <f aca="true" t="shared" si="17" ref="F115:L115">SUM(F116:F131)</f>
        <v>1900.7</v>
      </c>
      <c r="G115" s="97">
        <f t="shared" si="17"/>
        <v>0</v>
      </c>
      <c r="H115" s="97">
        <f t="shared" si="17"/>
        <v>0</v>
      </c>
      <c r="I115" s="97">
        <f t="shared" si="17"/>
        <v>0</v>
      </c>
      <c r="J115" s="97">
        <f t="shared" si="17"/>
        <v>0</v>
      </c>
      <c r="K115" s="97">
        <f t="shared" si="17"/>
        <v>40</v>
      </c>
      <c r="L115" s="97">
        <f t="shared" si="17"/>
        <v>140</v>
      </c>
    </row>
    <row r="116" spans="1:12" s="83" customFormat="1" ht="16.5" customHeight="1" hidden="1">
      <c r="A116" s="110" t="s">
        <v>725</v>
      </c>
      <c r="B116" s="101" t="s">
        <v>726</v>
      </c>
      <c r="C116" s="102">
        <v>3000</v>
      </c>
      <c r="D116" s="103">
        <v>0.0005</v>
      </c>
      <c r="E116" s="102">
        <f t="shared" si="16"/>
        <v>1.5</v>
      </c>
      <c r="F116" s="102">
        <v>1.5</v>
      </c>
      <c r="G116" s="104"/>
      <c r="H116" s="104"/>
      <c r="I116" s="106"/>
      <c r="J116" s="104"/>
      <c r="K116" s="106"/>
      <c r="L116" s="106"/>
    </row>
    <row r="117" spans="1:12" s="83" customFormat="1" ht="16.5" customHeight="1" hidden="1">
      <c r="A117" s="110" t="s">
        <v>727</v>
      </c>
      <c r="B117" s="112" t="s">
        <v>757</v>
      </c>
      <c r="C117" s="102">
        <v>0</v>
      </c>
      <c r="D117" s="103">
        <v>65</v>
      </c>
      <c r="E117" s="102">
        <f t="shared" si="16"/>
        <v>0</v>
      </c>
      <c r="F117" s="102">
        <v>0</v>
      </c>
      <c r="G117" s="104"/>
      <c r="H117" s="104"/>
      <c r="I117" s="106"/>
      <c r="J117" s="104"/>
      <c r="K117" s="106"/>
      <c r="L117" s="106"/>
    </row>
    <row r="118" spans="1:12" s="83" customFormat="1" ht="16.5" customHeight="1" hidden="1">
      <c r="A118" s="110" t="s">
        <v>728</v>
      </c>
      <c r="B118" s="112" t="s">
        <v>726</v>
      </c>
      <c r="C118" s="102">
        <v>0</v>
      </c>
      <c r="D118" s="103">
        <v>0.2</v>
      </c>
      <c r="E118" s="102">
        <f t="shared" si="16"/>
        <v>0</v>
      </c>
      <c r="F118" s="102">
        <v>0</v>
      </c>
      <c r="G118" s="104"/>
      <c r="H118" s="104"/>
      <c r="I118" s="106"/>
      <c r="J118" s="104"/>
      <c r="K118" s="106"/>
      <c r="L118" s="106"/>
    </row>
    <row r="119" spans="1:12" s="83" customFormat="1" ht="16.5" customHeight="1" hidden="1">
      <c r="A119" s="110" t="s">
        <v>729</v>
      </c>
      <c r="B119" s="112" t="s">
        <v>726</v>
      </c>
      <c r="C119" s="102">
        <v>400</v>
      </c>
      <c r="D119" s="103">
        <v>0.04</v>
      </c>
      <c r="E119" s="102">
        <f t="shared" si="16"/>
        <v>16</v>
      </c>
      <c r="F119" s="102">
        <v>16</v>
      </c>
      <c r="G119" s="104"/>
      <c r="H119" s="104"/>
      <c r="I119" s="106"/>
      <c r="J119" s="104"/>
      <c r="K119" s="106"/>
      <c r="L119" s="106"/>
    </row>
    <row r="120" spans="1:12" s="83" customFormat="1" ht="16.5" customHeight="1" hidden="1">
      <c r="A120" s="113" t="s">
        <v>730</v>
      </c>
      <c r="B120" s="102" t="s">
        <v>731</v>
      </c>
      <c r="C120" s="102">
        <v>575</v>
      </c>
      <c r="D120" s="103">
        <v>0.6</v>
      </c>
      <c r="E120" s="102">
        <f t="shared" si="16"/>
        <v>345</v>
      </c>
      <c r="F120" s="102">
        <v>300</v>
      </c>
      <c r="G120" s="104"/>
      <c r="H120" s="104"/>
      <c r="I120" s="106"/>
      <c r="J120" s="104"/>
      <c r="K120" s="106"/>
      <c r="L120" s="106">
        <v>45</v>
      </c>
    </row>
    <row r="121" spans="1:12" s="83" customFormat="1" ht="16.5" customHeight="1" hidden="1">
      <c r="A121" s="113" t="s">
        <v>732</v>
      </c>
      <c r="B121" s="102" t="s">
        <v>731</v>
      </c>
      <c r="C121" s="102">
        <v>150</v>
      </c>
      <c r="D121" s="103">
        <v>0.4</v>
      </c>
      <c r="E121" s="102">
        <f t="shared" si="16"/>
        <v>60</v>
      </c>
      <c r="F121" s="102">
        <v>60</v>
      </c>
      <c r="G121" s="106"/>
      <c r="H121" s="106"/>
      <c r="I121" s="106"/>
      <c r="J121" s="106"/>
      <c r="K121" s="106"/>
      <c r="L121" s="106"/>
    </row>
    <row r="122" spans="1:12" s="83" customFormat="1" ht="16.5" customHeight="1" hidden="1">
      <c r="A122" s="110" t="s">
        <v>733</v>
      </c>
      <c r="B122" s="102" t="s">
        <v>731</v>
      </c>
      <c r="C122" s="102">
        <v>1109</v>
      </c>
      <c r="D122" s="103">
        <v>0.4</v>
      </c>
      <c r="E122" s="102">
        <f t="shared" si="16"/>
        <v>443.6</v>
      </c>
      <c r="F122" s="102">
        <v>443.6</v>
      </c>
      <c r="G122" s="104"/>
      <c r="H122" s="104"/>
      <c r="I122" s="106"/>
      <c r="J122" s="104"/>
      <c r="K122" s="106"/>
      <c r="L122" s="106"/>
    </row>
    <row r="123" spans="1:12" s="83" customFormat="1" ht="16.5" customHeight="1" hidden="1">
      <c r="A123" s="110" t="s">
        <v>734</v>
      </c>
      <c r="B123" s="112" t="s">
        <v>731</v>
      </c>
      <c r="C123" s="102">
        <v>789</v>
      </c>
      <c r="D123" s="103">
        <v>0.4</v>
      </c>
      <c r="E123" s="102">
        <f t="shared" si="16"/>
        <v>315.6</v>
      </c>
      <c r="F123" s="102">
        <v>315.6</v>
      </c>
      <c r="G123" s="104"/>
      <c r="H123" s="104"/>
      <c r="I123" s="106"/>
      <c r="J123" s="104"/>
      <c r="K123" s="106"/>
      <c r="L123" s="106"/>
    </row>
    <row r="124" spans="1:12" s="83" customFormat="1" ht="16.5" customHeight="1" hidden="1">
      <c r="A124" s="110" t="s">
        <v>735</v>
      </c>
      <c r="B124" s="112" t="s">
        <v>731</v>
      </c>
      <c r="C124" s="102">
        <v>1050</v>
      </c>
      <c r="D124" s="103">
        <v>0.1</v>
      </c>
      <c r="E124" s="102">
        <f t="shared" si="16"/>
        <v>105</v>
      </c>
      <c r="F124" s="102">
        <v>100</v>
      </c>
      <c r="G124" s="106"/>
      <c r="H124" s="106"/>
      <c r="I124" s="106"/>
      <c r="J124" s="106"/>
      <c r="K124" s="106"/>
      <c r="L124" s="106">
        <v>5</v>
      </c>
    </row>
    <row r="125" spans="1:12" s="83" customFormat="1" ht="16.5" customHeight="1" hidden="1">
      <c r="A125" s="110" t="s">
        <v>758</v>
      </c>
      <c r="B125" s="112" t="s">
        <v>15</v>
      </c>
      <c r="C125" s="102">
        <v>0</v>
      </c>
      <c r="D125" s="103">
        <v>100</v>
      </c>
      <c r="E125" s="102">
        <f t="shared" si="16"/>
        <v>0</v>
      </c>
      <c r="F125" s="102">
        <v>0</v>
      </c>
      <c r="G125" s="106"/>
      <c r="H125" s="106"/>
      <c r="I125" s="106"/>
      <c r="J125" s="106"/>
      <c r="K125" s="106"/>
      <c r="L125" s="106"/>
    </row>
    <row r="126" spans="1:12" s="83" customFormat="1" ht="16.5" customHeight="1" hidden="1">
      <c r="A126" s="110" t="s">
        <v>736</v>
      </c>
      <c r="B126" s="112" t="s">
        <v>731</v>
      </c>
      <c r="C126" s="102">
        <v>1100</v>
      </c>
      <c r="D126" s="103">
        <v>0.04</v>
      </c>
      <c r="E126" s="102">
        <f t="shared" si="16"/>
        <v>44</v>
      </c>
      <c r="F126" s="102">
        <v>44</v>
      </c>
      <c r="G126" s="104"/>
      <c r="H126" s="104"/>
      <c r="I126" s="106"/>
      <c r="J126" s="104"/>
      <c r="K126" s="106"/>
      <c r="L126" s="106"/>
    </row>
    <row r="127" spans="1:12" s="83" customFormat="1" ht="16.5" customHeight="1" hidden="1">
      <c r="A127" s="110" t="s">
        <v>759</v>
      </c>
      <c r="B127" s="112" t="s">
        <v>738</v>
      </c>
      <c r="C127" s="102">
        <v>500</v>
      </c>
      <c r="D127" s="103">
        <v>0.12</v>
      </c>
      <c r="E127" s="102">
        <f t="shared" si="16"/>
        <v>60</v>
      </c>
      <c r="F127" s="102">
        <v>50</v>
      </c>
      <c r="G127" s="104"/>
      <c r="H127" s="104"/>
      <c r="I127" s="106"/>
      <c r="J127" s="104"/>
      <c r="K127" s="106"/>
      <c r="L127" s="106">
        <v>10</v>
      </c>
    </row>
    <row r="128" spans="1:12" s="83" customFormat="1" ht="16.5" customHeight="1" hidden="1">
      <c r="A128" s="110" t="s">
        <v>760</v>
      </c>
      <c r="B128" s="112" t="s">
        <v>686</v>
      </c>
      <c r="C128" s="102">
        <v>5</v>
      </c>
      <c r="D128" s="103">
        <v>120</v>
      </c>
      <c r="E128" s="102">
        <f t="shared" si="16"/>
        <v>600</v>
      </c>
      <c r="F128" s="102">
        <v>520</v>
      </c>
      <c r="G128" s="104"/>
      <c r="H128" s="104"/>
      <c r="I128" s="106"/>
      <c r="J128" s="104"/>
      <c r="K128" s="106"/>
      <c r="L128" s="106">
        <v>80</v>
      </c>
    </row>
    <row r="129" spans="1:12" s="83" customFormat="1" ht="16.5" customHeight="1" hidden="1">
      <c r="A129" s="110" t="s">
        <v>761</v>
      </c>
      <c r="B129" s="112" t="s">
        <v>686</v>
      </c>
      <c r="C129" s="102">
        <v>2</v>
      </c>
      <c r="D129" s="103">
        <v>20</v>
      </c>
      <c r="E129" s="102">
        <f t="shared" si="16"/>
        <v>40</v>
      </c>
      <c r="F129" s="102"/>
      <c r="G129" s="104"/>
      <c r="H129" s="104"/>
      <c r="I129" s="106"/>
      <c r="J129" s="104"/>
      <c r="K129" s="106">
        <v>40</v>
      </c>
      <c r="L129" s="106"/>
    </row>
    <row r="130" spans="1:12" s="83" customFormat="1" ht="16.5" customHeight="1" hidden="1">
      <c r="A130" s="110" t="s">
        <v>762</v>
      </c>
      <c r="B130" s="112" t="s">
        <v>686</v>
      </c>
      <c r="C130" s="102">
        <v>4</v>
      </c>
      <c r="D130" s="103">
        <v>10</v>
      </c>
      <c r="E130" s="102">
        <f t="shared" si="16"/>
        <v>40</v>
      </c>
      <c r="F130" s="102">
        <v>40</v>
      </c>
      <c r="G130" s="104"/>
      <c r="H130" s="104"/>
      <c r="I130" s="106"/>
      <c r="J130" s="104"/>
      <c r="K130" s="106"/>
      <c r="L130" s="106"/>
    </row>
    <row r="131" spans="1:12" s="83" customFormat="1" ht="16.5" customHeight="1" hidden="1">
      <c r="A131" s="110" t="s">
        <v>763</v>
      </c>
      <c r="B131" s="112" t="s">
        <v>531</v>
      </c>
      <c r="C131" s="102">
        <v>1</v>
      </c>
      <c r="D131" s="103">
        <v>10</v>
      </c>
      <c r="E131" s="102">
        <f t="shared" si="16"/>
        <v>10</v>
      </c>
      <c r="F131" s="102">
        <v>10</v>
      </c>
      <c r="G131" s="106"/>
      <c r="H131" s="106"/>
      <c r="I131" s="106"/>
      <c r="J131" s="106"/>
      <c r="K131" s="106"/>
      <c r="L131" s="106"/>
    </row>
    <row r="132" spans="1:12" s="83" customFormat="1" ht="16.5" customHeight="1" hidden="1">
      <c r="A132" s="111" t="s">
        <v>764</v>
      </c>
      <c r="B132" s="114"/>
      <c r="C132" s="97">
        <v>0</v>
      </c>
      <c r="D132" s="93">
        <v>0</v>
      </c>
      <c r="E132" s="97">
        <f t="shared" si="16"/>
        <v>230</v>
      </c>
      <c r="F132" s="97">
        <f aca="true" t="shared" si="18" ref="F132:L132">SUM(F133:F140)</f>
        <v>230</v>
      </c>
      <c r="G132" s="97">
        <f t="shared" si="18"/>
        <v>0</v>
      </c>
      <c r="H132" s="97">
        <f t="shared" si="18"/>
        <v>0</v>
      </c>
      <c r="I132" s="97">
        <f t="shared" si="18"/>
        <v>0</v>
      </c>
      <c r="J132" s="97">
        <f t="shared" si="18"/>
        <v>0</v>
      </c>
      <c r="K132" s="97">
        <f t="shared" si="18"/>
        <v>0</v>
      </c>
      <c r="L132" s="97">
        <f t="shared" si="18"/>
        <v>0</v>
      </c>
    </row>
    <row r="133" spans="1:12" s="83" customFormat="1" ht="16.5" customHeight="1" hidden="1">
      <c r="A133" s="110" t="s">
        <v>741</v>
      </c>
      <c r="B133" s="112" t="s">
        <v>15</v>
      </c>
      <c r="C133" s="102">
        <v>0</v>
      </c>
      <c r="D133" s="103">
        <v>10</v>
      </c>
      <c r="E133" s="102">
        <f t="shared" si="16"/>
        <v>0</v>
      </c>
      <c r="F133" s="102">
        <v>0</v>
      </c>
      <c r="G133" s="104"/>
      <c r="H133" s="104"/>
      <c r="I133" s="106"/>
      <c r="J133" s="104"/>
      <c r="K133" s="106"/>
      <c r="L133" s="106"/>
    </row>
    <row r="134" spans="1:12" s="83" customFormat="1" ht="16.5" customHeight="1" hidden="1">
      <c r="A134" s="110" t="s">
        <v>742</v>
      </c>
      <c r="B134" s="112" t="s">
        <v>15</v>
      </c>
      <c r="C134" s="102">
        <v>0</v>
      </c>
      <c r="D134" s="103">
        <v>10</v>
      </c>
      <c r="E134" s="102">
        <f t="shared" si="16"/>
        <v>0</v>
      </c>
      <c r="F134" s="102">
        <v>0</v>
      </c>
      <c r="G134" s="104"/>
      <c r="H134" s="104"/>
      <c r="I134" s="106"/>
      <c r="J134" s="104"/>
      <c r="K134" s="106"/>
      <c r="L134" s="106"/>
    </row>
    <row r="135" spans="1:12" s="83" customFormat="1" ht="16.5" customHeight="1" hidden="1">
      <c r="A135" s="110" t="s">
        <v>743</v>
      </c>
      <c r="B135" s="112" t="s">
        <v>15</v>
      </c>
      <c r="C135" s="102">
        <v>0</v>
      </c>
      <c r="D135" s="103">
        <v>10</v>
      </c>
      <c r="E135" s="102">
        <f aca="true" t="shared" si="19" ref="E135:E166">SUM(F135:L135)</f>
        <v>0</v>
      </c>
      <c r="F135" s="102">
        <v>0</v>
      </c>
      <c r="G135" s="106"/>
      <c r="H135" s="106"/>
      <c r="I135" s="106"/>
      <c r="J135" s="106"/>
      <c r="K135" s="106"/>
      <c r="L135" s="106"/>
    </row>
    <row r="136" spans="1:12" s="83" customFormat="1" ht="16.5" customHeight="1" hidden="1">
      <c r="A136" s="110" t="s">
        <v>744</v>
      </c>
      <c r="B136" s="112" t="s">
        <v>15</v>
      </c>
      <c r="C136" s="102">
        <v>0</v>
      </c>
      <c r="D136" s="103">
        <v>300</v>
      </c>
      <c r="E136" s="102">
        <f t="shared" si="19"/>
        <v>0</v>
      </c>
      <c r="F136" s="102">
        <v>0</v>
      </c>
      <c r="G136" s="104"/>
      <c r="H136" s="104"/>
      <c r="I136" s="106"/>
      <c r="J136" s="104"/>
      <c r="K136" s="106"/>
      <c r="L136" s="106"/>
    </row>
    <row r="137" spans="1:12" ht="16.5" customHeight="1" hidden="1">
      <c r="A137" s="110" t="s">
        <v>745</v>
      </c>
      <c r="B137" s="112" t="s">
        <v>686</v>
      </c>
      <c r="C137" s="102">
        <v>0.6</v>
      </c>
      <c r="D137" s="103">
        <v>50</v>
      </c>
      <c r="E137" s="102">
        <f t="shared" si="19"/>
        <v>30</v>
      </c>
      <c r="F137" s="102">
        <v>30</v>
      </c>
      <c r="G137" s="104"/>
      <c r="H137" s="104"/>
      <c r="I137" s="106"/>
      <c r="J137" s="104"/>
      <c r="K137" s="106"/>
      <c r="L137" s="106"/>
    </row>
    <row r="138" spans="1:12" ht="16.5" customHeight="1" hidden="1">
      <c r="A138" s="110" t="s">
        <v>746</v>
      </c>
      <c r="B138" s="112" t="s">
        <v>686</v>
      </c>
      <c r="C138" s="102">
        <v>0.5</v>
      </c>
      <c r="D138" s="103">
        <v>400</v>
      </c>
      <c r="E138" s="102">
        <f t="shared" si="19"/>
        <v>200</v>
      </c>
      <c r="F138" s="102">
        <v>200</v>
      </c>
      <c r="G138" s="105"/>
      <c r="H138" s="105"/>
      <c r="I138" s="106"/>
      <c r="J138" s="105"/>
      <c r="K138" s="106"/>
      <c r="L138" s="106"/>
    </row>
    <row r="139" spans="1:12" ht="16.5" customHeight="1" hidden="1">
      <c r="A139" s="115" t="s">
        <v>752</v>
      </c>
      <c r="B139" s="112" t="s">
        <v>15</v>
      </c>
      <c r="C139" s="102">
        <v>0</v>
      </c>
      <c r="D139" s="103">
        <v>0</v>
      </c>
      <c r="E139" s="102">
        <f t="shared" si="19"/>
        <v>0</v>
      </c>
      <c r="F139" s="102">
        <v>0</v>
      </c>
      <c r="G139" s="104"/>
      <c r="H139" s="104"/>
      <c r="I139" s="106"/>
      <c r="J139" s="104"/>
      <c r="K139" s="106"/>
      <c r="L139" s="106"/>
    </row>
    <row r="140" spans="1:12" ht="16.5" customHeight="1" hidden="1">
      <c r="A140" s="110" t="s">
        <v>765</v>
      </c>
      <c r="B140" s="112" t="s">
        <v>15</v>
      </c>
      <c r="C140" s="102">
        <v>4</v>
      </c>
      <c r="D140" s="103"/>
      <c r="E140" s="102">
        <f t="shared" si="19"/>
        <v>0</v>
      </c>
      <c r="F140" s="102">
        <v>0</v>
      </c>
      <c r="G140" s="104"/>
      <c r="H140" s="104"/>
      <c r="I140" s="106"/>
      <c r="J140" s="104"/>
      <c r="K140" s="106"/>
      <c r="L140" s="106"/>
    </row>
    <row r="141" spans="1:12" s="83" customFormat="1" ht="16.5" customHeight="1" hidden="1">
      <c r="A141" s="111" t="s">
        <v>766</v>
      </c>
      <c r="B141" s="114"/>
      <c r="C141" s="97">
        <v>0</v>
      </c>
      <c r="D141" s="93">
        <v>0</v>
      </c>
      <c r="E141" s="97">
        <f t="shared" si="19"/>
        <v>320</v>
      </c>
      <c r="F141" s="97">
        <f aca="true" t="shared" si="20" ref="F141:L141">SUM(F142)</f>
        <v>0</v>
      </c>
      <c r="G141" s="97">
        <f t="shared" si="20"/>
        <v>0</v>
      </c>
      <c r="H141" s="97">
        <f t="shared" si="20"/>
        <v>0</v>
      </c>
      <c r="I141" s="97">
        <f t="shared" si="20"/>
        <v>0</v>
      </c>
      <c r="J141" s="97">
        <f t="shared" si="20"/>
        <v>230</v>
      </c>
      <c r="K141" s="97">
        <f t="shared" si="20"/>
        <v>40</v>
      </c>
      <c r="L141" s="97">
        <f t="shared" si="20"/>
        <v>50</v>
      </c>
    </row>
    <row r="142" spans="1:12" ht="16.5" customHeight="1" hidden="1">
      <c r="A142" s="100" t="s">
        <v>767</v>
      </c>
      <c r="B142" s="101" t="s">
        <v>686</v>
      </c>
      <c r="C142" s="102">
        <v>4</v>
      </c>
      <c r="D142" s="103">
        <v>80</v>
      </c>
      <c r="E142" s="102">
        <f t="shared" si="19"/>
        <v>320</v>
      </c>
      <c r="F142" s="102"/>
      <c r="G142" s="104"/>
      <c r="H142" s="104"/>
      <c r="I142" s="106"/>
      <c r="J142" s="104">
        <v>230</v>
      </c>
      <c r="K142" s="106">
        <v>40</v>
      </c>
      <c r="L142" s="106">
        <v>50</v>
      </c>
    </row>
    <row r="143" spans="1:12" ht="16.5" customHeight="1" hidden="1">
      <c r="A143" s="100"/>
      <c r="B143" s="101"/>
      <c r="C143" s="102">
        <v>0</v>
      </c>
      <c r="D143" s="103"/>
      <c r="E143" s="102">
        <f t="shared" si="19"/>
        <v>0</v>
      </c>
      <c r="F143" s="106"/>
      <c r="G143" s="104"/>
      <c r="H143" s="104"/>
      <c r="I143" s="106"/>
      <c r="J143" s="104"/>
      <c r="K143" s="106"/>
      <c r="L143" s="106"/>
    </row>
    <row r="144" spans="1:12" s="83" customFormat="1" ht="16.5" customHeight="1" hidden="1">
      <c r="A144" s="111" t="s">
        <v>768</v>
      </c>
      <c r="B144" s="94"/>
      <c r="C144" s="97">
        <v>0</v>
      </c>
      <c r="D144" s="93">
        <v>0</v>
      </c>
      <c r="E144" s="97">
        <f t="shared" si="19"/>
        <v>3978.73</v>
      </c>
      <c r="F144" s="97">
        <f aca="true" t="shared" si="21" ref="F144:L144">F145+F151+F156</f>
        <v>3355.73</v>
      </c>
      <c r="G144" s="97">
        <f t="shared" si="21"/>
        <v>0</v>
      </c>
      <c r="H144" s="97">
        <f t="shared" si="21"/>
        <v>0</v>
      </c>
      <c r="I144" s="97">
        <f t="shared" si="21"/>
        <v>600</v>
      </c>
      <c r="J144" s="97">
        <f t="shared" si="21"/>
        <v>0</v>
      </c>
      <c r="K144" s="97">
        <f t="shared" si="21"/>
        <v>18</v>
      </c>
      <c r="L144" s="97">
        <f t="shared" si="21"/>
        <v>5</v>
      </c>
    </row>
    <row r="145" spans="1:12" s="83" customFormat="1" ht="16.5" customHeight="1" hidden="1">
      <c r="A145" s="111" t="s">
        <v>769</v>
      </c>
      <c r="B145" s="94"/>
      <c r="C145" s="97">
        <v>0</v>
      </c>
      <c r="D145" s="93">
        <v>0</v>
      </c>
      <c r="E145" s="97">
        <f t="shared" si="19"/>
        <v>557</v>
      </c>
      <c r="F145" s="97">
        <f aca="true" t="shared" si="22" ref="F145:L145">SUM(F146:F150)</f>
        <v>557</v>
      </c>
      <c r="G145" s="97">
        <f t="shared" si="22"/>
        <v>0</v>
      </c>
      <c r="H145" s="97">
        <f t="shared" si="22"/>
        <v>0</v>
      </c>
      <c r="I145" s="97">
        <f t="shared" si="22"/>
        <v>0</v>
      </c>
      <c r="J145" s="97">
        <f t="shared" si="22"/>
        <v>0</v>
      </c>
      <c r="K145" s="97">
        <f t="shared" si="22"/>
        <v>0</v>
      </c>
      <c r="L145" s="97">
        <f t="shared" si="22"/>
        <v>0</v>
      </c>
    </row>
    <row r="146" spans="1:12" ht="16.5" customHeight="1" hidden="1">
      <c r="A146" s="116" t="s">
        <v>770</v>
      </c>
      <c r="B146" s="107" t="s">
        <v>369</v>
      </c>
      <c r="C146" s="102">
        <v>3</v>
      </c>
      <c r="D146" s="103">
        <v>15</v>
      </c>
      <c r="E146" s="102">
        <f t="shared" si="19"/>
        <v>45</v>
      </c>
      <c r="F146" s="102">
        <v>45</v>
      </c>
      <c r="G146" s="104"/>
      <c r="H146" s="104"/>
      <c r="I146" s="106"/>
      <c r="J146" s="104"/>
      <c r="K146" s="106"/>
      <c r="L146" s="106"/>
    </row>
    <row r="147" spans="1:12" ht="16.5" customHeight="1" hidden="1">
      <c r="A147" s="116" t="s">
        <v>771</v>
      </c>
      <c r="B147" s="107" t="s">
        <v>531</v>
      </c>
      <c r="C147" s="102">
        <v>8</v>
      </c>
      <c r="D147" s="103">
        <v>5</v>
      </c>
      <c r="E147" s="102">
        <f t="shared" si="19"/>
        <v>40</v>
      </c>
      <c r="F147" s="102">
        <v>40</v>
      </c>
      <c r="G147" s="105"/>
      <c r="H147" s="105"/>
      <c r="I147" s="106"/>
      <c r="J147" s="105"/>
      <c r="K147" s="106"/>
      <c r="L147" s="106"/>
    </row>
    <row r="148" spans="1:12" ht="16.5" customHeight="1" hidden="1">
      <c r="A148" s="100" t="s">
        <v>772</v>
      </c>
      <c r="B148" s="107" t="s">
        <v>686</v>
      </c>
      <c r="C148" s="102">
        <v>29</v>
      </c>
      <c r="D148" s="103">
        <v>10</v>
      </c>
      <c r="E148" s="102">
        <f t="shared" si="19"/>
        <v>290</v>
      </c>
      <c r="F148" s="102">
        <v>290</v>
      </c>
      <c r="G148" s="104"/>
      <c r="H148" s="104"/>
      <c r="I148" s="106"/>
      <c r="J148" s="104"/>
      <c r="K148" s="106"/>
      <c r="L148" s="106"/>
    </row>
    <row r="149" spans="1:12" ht="16.5" customHeight="1" hidden="1">
      <c r="A149" s="100" t="s">
        <v>773</v>
      </c>
      <c r="B149" s="107" t="s">
        <v>686</v>
      </c>
      <c r="C149" s="102">
        <v>26</v>
      </c>
      <c r="D149" s="103">
        <v>2</v>
      </c>
      <c r="E149" s="102">
        <f t="shared" si="19"/>
        <v>52</v>
      </c>
      <c r="F149" s="102">
        <v>52</v>
      </c>
      <c r="G149" s="104"/>
      <c r="H149" s="104"/>
      <c r="I149" s="106"/>
      <c r="J149" s="104"/>
      <c r="K149" s="106"/>
      <c r="L149" s="106"/>
    </row>
    <row r="150" spans="1:12" ht="16.5" customHeight="1" hidden="1">
      <c r="A150" s="113" t="s">
        <v>774</v>
      </c>
      <c r="B150" s="107" t="s">
        <v>686</v>
      </c>
      <c r="C150" s="102">
        <v>26</v>
      </c>
      <c r="D150" s="103">
        <v>5</v>
      </c>
      <c r="E150" s="102">
        <f t="shared" si="19"/>
        <v>130</v>
      </c>
      <c r="F150" s="102">
        <v>130</v>
      </c>
      <c r="G150" s="104"/>
      <c r="H150" s="104"/>
      <c r="I150" s="106"/>
      <c r="J150" s="104"/>
      <c r="K150" s="106"/>
      <c r="L150" s="106"/>
    </row>
    <row r="151" spans="1:12" s="83" customFormat="1" ht="16.5" customHeight="1" hidden="1">
      <c r="A151" s="96" t="s">
        <v>775</v>
      </c>
      <c r="B151" s="109"/>
      <c r="C151" s="97">
        <v>0</v>
      </c>
      <c r="D151" s="93">
        <v>0</v>
      </c>
      <c r="E151" s="97">
        <f t="shared" si="19"/>
        <v>358.5</v>
      </c>
      <c r="F151" s="97">
        <f aca="true" t="shared" si="23" ref="F151:L151">SUM(F152:F155)</f>
        <v>358.5</v>
      </c>
      <c r="G151" s="97">
        <f t="shared" si="23"/>
        <v>0</v>
      </c>
      <c r="H151" s="97">
        <f t="shared" si="23"/>
        <v>0</v>
      </c>
      <c r="I151" s="97">
        <f t="shared" si="23"/>
        <v>0</v>
      </c>
      <c r="J151" s="97">
        <f t="shared" si="23"/>
        <v>0</v>
      </c>
      <c r="K151" s="97">
        <f t="shared" si="23"/>
        <v>0</v>
      </c>
      <c r="L151" s="97">
        <f t="shared" si="23"/>
        <v>0</v>
      </c>
    </row>
    <row r="152" spans="1:12" ht="16.5" customHeight="1" hidden="1">
      <c r="A152" s="113" t="s">
        <v>776</v>
      </c>
      <c r="B152" s="107" t="s">
        <v>369</v>
      </c>
      <c r="C152" s="102">
        <v>6</v>
      </c>
      <c r="D152" s="103">
        <v>30</v>
      </c>
      <c r="E152" s="102">
        <f t="shared" si="19"/>
        <v>180</v>
      </c>
      <c r="F152" s="102">
        <v>180</v>
      </c>
      <c r="G152" s="106"/>
      <c r="H152" s="106"/>
      <c r="I152" s="106"/>
      <c r="J152" s="106"/>
      <c r="K152" s="106"/>
      <c r="L152" s="106"/>
    </row>
    <row r="153" spans="1:12" ht="16.5" customHeight="1" hidden="1">
      <c r="A153" s="113" t="s">
        <v>777</v>
      </c>
      <c r="B153" s="107" t="s">
        <v>369</v>
      </c>
      <c r="C153" s="102">
        <v>1</v>
      </c>
      <c r="D153" s="103">
        <v>3.5</v>
      </c>
      <c r="E153" s="102">
        <f t="shared" si="19"/>
        <v>3.5</v>
      </c>
      <c r="F153" s="102">
        <v>3.5</v>
      </c>
      <c r="G153" s="106"/>
      <c r="H153" s="106"/>
      <c r="I153" s="106"/>
      <c r="J153" s="106"/>
      <c r="K153" s="106"/>
      <c r="L153" s="106"/>
    </row>
    <row r="154" spans="1:12" ht="16.5" customHeight="1" hidden="1">
      <c r="A154" s="116" t="s">
        <v>778</v>
      </c>
      <c r="B154" s="107" t="s">
        <v>531</v>
      </c>
      <c r="C154" s="102">
        <v>29</v>
      </c>
      <c r="D154" s="103">
        <v>5</v>
      </c>
      <c r="E154" s="102">
        <f t="shared" si="19"/>
        <v>145</v>
      </c>
      <c r="F154" s="102">
        <v>145</v>
      </c>
      <c r="G154" s="104"/>
      <c r="H154" s="104"/>
      <c r="I154" s="106"/>
      <c r="J154" s="104"/>
      <c r="K154" s="106"/>
      <c r="L154" s="106"/>
    </row>
    <row r="155" spans="1:12" ht="16.5" customHeight="1" hidden="1">
      <c r="A155" s="116" t="s">
        <v>779</v>
      </c>
      <c r="B155" s="107" t="s">
        <v>369</v>
      </c>
      <c r="C155" s="102">
        <v>1</v>
      </c>
      <c r="D155" s="103">
        <v>30</v>
      </c>
      <c r="E155" s="102">
        <f t="shared" si="19"/>
        <v>30</v>
      </c>
      <c r="F155" s="102">
        <v>30</v>
      </c>
      <c r="G155" s="104"/>
      <c r="H155" s="104"/>
      <c r="I155" s="106"/>
      <c r="J155" s="104"/>
      <c r="K155" s="106"/>
      <c r="L155" s="106"/>
    </row>
    <row r="156" spans="1:12" s="83" customFormat="1" ht="16.5" customHeight="1" hidden="1">
      <c r="A156" s="108" t="s">
        <v>780</v>
      </c>
      <c r="B156" s="109"/>
      <c r="C156" s="97">
        <v>0</v>
      </c>
      <c r="D156" s="93">
        <v>0</v>
      </c>
      <c r="E156" s="97">
        <f t="shared" si="19"/>
        <v>3063.23</v>
      </c>
      <c r="F156" s="97">
        <f aca="true" t="shared" si="24" ref="F156:L156">SUM(F157:F175)</f>
        <v>2440.23</v>
      </c>
      <c r="G156" s="97">
        <f t="shared" si="24"/>
        <v>0</v>
      </c>
      <c r="H156" s="97">
        <f t="shared" si="24"/>
        <v>0</v>
      </c>
      <c r="I156" s="97">
        <f t="shared" si="24"/>
        <v>600</v>
      </c>
      <c r="J156" s="97">
        <f t="shared" si="24"/>
        <v>0</v>
      </c>
      <c r="K156" s="97">
        <f t="shared" si="24"/>
        <v>18</v>
      </c>
      <c r="L156" s="97">
        <f t="shared" si="24"/>
        <v>5</v>
      </c>
    </row>
    <row r="157" spans="1:12" ht="16.5" customHeight="1" hidden="1">
      <c r="A157" s="476" t="s">
        <v>781</v>
      </c>
      <c r="B157" s="107" t="s">
        <v>81</v>
      </c>
      <c r="C157" s="102">
        <v>7421</v>
      </c>
      <c r="D157" s="103">
        <v>0.035</v>
      </c>
      <c r="E157" s="102">
        <f t="shared" si="19"/>
        <v>259.74</v>
      </c>
      <c r="F157" s="102">
        <v>59.74</v>
      </c>
      <c r="G157" s="104"/>
      <c r="H157" s="104"/>
      <c r="I157" s="104">
        <v>200</v>
      </c>
      <c r="J157" s="104"/>
      <c r="K157" s="104"/>
      <c r="L157" s="104"/>
    </row>
    <row r="158" spans="1:12" ht="16.5" customHeight="1" hidden="1">
      <c r="A158" s="476"/>
      <c r="B158" s="107" t="s">
        <v>468</v>
      </c>
      <c r="C158" s="102">
        <v>10.110000000000001</v>
      </c>
      <c r="D158" s="103">
        <v>80</v>
      </c>
      <c r="E158" s="102">
        <f t="shared" si="19"/>
        <v>808.8</v>
      </c>
      <c r="F158" s="102">
        <v>408.8</v>
      </c>
      <c r="G158" s="104"/>
      <c r="H158" s="104"/>
      <c r="I158" s="106">
        <v>400</v>
      </c>
      <c r="J158" s="104"/>
      <c r="K158" s="106"/>
      <c r="L158" s="106"/>
    </row>
    <row r="159" spans="1:12" ht="16.5" customHeight="1" hidden="1">
      <c r="A159" s="476"/>
      <c r="B159" s="107" t="s">
        <v>645</v>
      </c>
      <c r="C159" s="102">
        <v>4</v>
      </c>
      <c r="D159" s="103">
        <v>10</v>
      </c>
      <c r="E159" s="102">
        <f t="shared" si="19"/>
        <v>40</v>
      </c>
      <c r="F159" s="102">
        <v>40</v>
      </c>
      <c r="G159" s="104"/>
      <c r="H159" s="104"/>
      <c r="I159" s="106"/>
      <c r="J159" s="104"/>
      <c r="K159" s="106"/>
      <c r="L159" s="106"/>
    </row>
    <row r="160" spans="1:12" ht="16.5" customHeight="1" hidden="1">
      <c r="A160" s="476" t="s">
        <v>782</v>
      </c>
      <c r="B160" s="107" t="s">
        <v>81</v>
      </c>
      <c r="C160" s="102">
        <v>6388.23</v>
      </c>
      <c r="D160" s="103">
        <v>0.035</v>
      </c>
      <c r="E160" s="102">
        <f t="shared" si="19"/>
        <v>223.59</v>
      </c>
      <c r="F160" s="102">
        <v>223.59</v>
      </c>
      <c r="G160" s="104"/>
      <c r="H160" s="104"/>
      <c r="I160" s="106"/>
      <c r="J160" s="104"/>
      <c r="K160" s="106"/>
      <c r="L160" s="106"/>
    </row>
    <row r="161" spans="1:12" ht="16.5" customHeight="1" hidden="1">
      <c r="A161" s="476"/>
      <c r="B161" s="107" t="s">
        <v>468</v>
      </c>
      <c r="C161" s="102">
        <v>0</v>
      </c>
      <c r="D161" s="103">
        <v>80</v>
      </c>
      <c r="E161" s="102">
        <f t="shared" si="19"/>
        <v>0</v>
      </c>
      <c r="F161" s="102">
        <v>0</v>
      </c>
      <c r="G161" s="104"/>
      <c r="H161" s="104"/>
      <c r="I161" s="106"/>
      <c r="J161" s="104"/>
      <c r="K161" s="106"/>
      <c r="L161" s="106"/>
    </row>
    <row r="162" spans="1:12" ht="16.5" customHeight="1" hidden="1">
      <c r="A162" s="476"/>
      <c r="B162" s="107" t="s">
        <v>645</v>
      </c>
      <c r="C162" s="102">
        <v>5</v>
      </c>
      <c r="D162" s="103">
        <v>10</v>
      </c>
      <c r="E162" s="102">
        <f t="shared" si="19"/>
        <v>50</v>
      </c>
      <c r="F162" s="102">
        <v>50</v>
      </c>
      <c r="G162" s="104"/>
      <c r="H162" s="104"/>
      <c r="I162" s="119"/>
      <c r="J162" s="104"/>
      <c r="K162" s="106"/>
      <c r="L162" s="119"/>
    </row>
    <row r="163" spans="1:12" ht="16.5" customHeight="1" hidden="1">
      <c r="A163" s="116" t="s">
        <v>783</v>
      </c>
      <c r="B163" s="107" t="s">
        <v>81</v>
      </c>
      <c r="C163" s="102">
        <v>6400</v>
      </c>
      <c r="D163" s="103"/>
      <c r="E163" s="102">
        <f t="shared" si="19"/>
        <v>224</v>
      </c>
      <c r="F163" s="102">
        <v>224</v>
      </c>
      <c r="G163" s="106"/>
      <c r="H163" s="106"/>
      <c r="I163" s="106"/>
      <c r="J163" s="106"/>
      <c r="K163" s="106"/>
      <c r="L163" s="106"/>
    </row>
    <row r="164" spans="1:12" ht="16.5" customHeight="1" hidden="1">
      <c r="A164" s="476" t="s">
        <v>784</v>
      </c>
      <c r="B164" s="107" t="s">
        <v>468</v>
      </c>
      <c r="C164" s="102">
        <v>3.2</v>
      </c>
      <c r="D164" s="103">
        <v>80</v>
      </c>
      <c r="E164" s="102">
        <f t="shared" si="19"/>
        <v>255.99999999999997</v>
      </c>
      <c r="F164" s="102">
        <v>255.99999999999997</v>
      </c>
      <c r="G164" s="104"/>
      <c r="H164" s="104"/>
      <c r="I164" s="106"/>
      <c r="J164" s="104"/>
      <c r="K164" s="106"/>
      <c r="L164" s="106"/>
    </row>
    <row r="165" spans="1:12" ht="16.5" customHeight="1" hidden="1">
      <c r="A165" s="476"/>
      <c r="B165" s="107" t="s">
        <v>81</v>
      </c>
      <c r="C165" s="102">
        <v>100.006</v>
      </c>
      <c r="D165" s="103">
        <v>0.035</v>
      </c>
      <c r="E165" s="102">
        <f t="shared" si="19"/>
        <v>3.5</v>
      </c>
      <c r="F165" s="102">
        <v>3.5</v>
      </c>
      <c r="G165" s="117"/>
      <c r="H165" s="117"/>
      <c r="I165" s="117"/>
      <c r="J165" s="117"/>
      <c r="K165" s="117"/>
      <c r="L165" s="117"/>
    </row>
    <row r="166" spans="1:12" ht="16.5" customHeight="1" hidden="1">
      <c r="A166" s="113" t="s">
        <v>785</v>
      </c>
      <c r="B166" s="102" t="s">
        <v>468</v>
      </c>
      <c r="C166" s="102">
        <v>0.4</v>
      </c>
      <c r="D166" s="103">
        <v>32</v>
      </c>
      <c r="E166" s="102">
        <f t="shared" si="19"/>
        <v>12.8</v>
      </c>
      <c r="F166" s="102">
        <v>12.8</v>
      </c>
      <c r="G166" s="117"/>
      <c r="H166" s="117"/>
      <c r="I166" s="117"/>
      <c r="J166" s="117"/>
      <c r="K166" s="117"/>
      <c r="L166" s="117"/>
    </row>
    <row r="167" spans="1:12" ht="16.5" customHeight="1" hidden="1">
      <c r="A167" s="113" t="s">
        <v>786</v>
      </c>
      <c r="B167" s="102" t="s">
        <v>645</v>
      </c>
      <c r="C167" s="102">
        <v>5</v>
      </c>
      <c r="D167" s="103">
        <v>100</v>
      </c>
      <c r="E167" s="102">
        <f aca="true" t="shared" si="25" ref="E167:E199">SUM(F167:L167)</f>
        <v>500</v>
      </c>
      <c r="F167" s="102">
        <v>500</v>
      </c>
      <c r="G167" s="117"/>
      <c r="H167" s="117"/>
      <c r="I167" s="117"/>
      <c r="J167" s="117"/>
      <c r="K167" s="117"/>
      <c r="L167" s="117"/>
    </row>
    <row r="168" spans="1:12" ht="16.5" customHeight="1" hidden="1">
      <c r="A168" s="116" t="s">
        <v>787</v>
      </c>
      <c r="B168" s="107" t="s">
        <v>15</v>
      </c>
      <c r="C168" s="102">
        <v>98</v>
      </c>
      <c r="D168" s="103">
        <v>0.5</v>
      </c>
      <c r="E168" s="102">
        <f t="shared" si="25"/>
        <v>49</v>
      </c>
      <c r="F168" s="102">
        <v>49</v>
      </c>
      <c r="G168" s="117"/>
      <c r="H168" s="117"/>
      <c r="I168" s="117"/>
      <c r="J168" s="117"/>
      <c r="K168" s="117"/>
      <c r="L168" s="117"/>
    </row>
    <row r="169" spans="1:12" ht="16.5" customHeight="1" hidden="1">
      <c r="A169" s="116" t="s">
        <v>788</v>
      </c>
      <c r="B169" s="107" t="s">
        <v>489</v>
      </c>
      <c r="C169" s="102">
        <v>16</v>
      </c>
      <c r="D169" s="103">
        <v>8</v>
      </c>
      <c r="E169" s="102">
        <f t="shared" si="25"/>
        <v>128</v>
      </c>
      <c r="F169" s="102">
        <v>128</v>
      </c>
      <c r="G169" s="117"/>
      <c r="H169" s="117"/>
      <c r="I169" s="117"/>
      <c r="J169" s="117"/>
      <c r="K169" s="117"/>
      <c r="L169" s="117"/>
    </row>
    <row r="170" spans="1:12" ht="16.5" customHeight="1" hidden="1">
      <c r="A170" s="113" t="s">
        <v>789</v>
      </c>
      <c r="B170" s="102" t="s">
        <v>15</v>
      </c>
      <c r="C170" s="102">
        <v>85</v>
      </c>
      <c r="D170" s="103">
        <v>0.5</v>
      </c>
      <c r="E170" s="102">
        <f t="shared" si="25"/>
        <v>42.5</v>
      </c>
      <c r="F170" s="102">
        <v>37.5</v>
      </c>
      <c r="G170" s="117"/>
      <c r="H170" s="117"/>
      <c r="I170" s="117"/>
      <c r="J170" s="117"/>
      <c r="K170" s="117"/>
      <c r="L170" s="104">
        <v>5</v>
      </c>
    </row>
    <row r="171" spans="1:12" ht="16.5" customHeight="1" hidden="1">
      <c r="A171" s="113" t="s">
        <v>790</v>
      </c>
      <c r="B171" s="102" t="s">
        <v>686</v>
      </c>
      <c r="C171" s="102">
        <v>2</v>
      </c>
      <c r="D171" s="103">
        <v>100</v>
      </c>
      <c r="E171" s="102">
        <f t="shared" si="25"/>
        <v>200</v>
      </c>
      <c r="F171" s="102">
        <v>200</v>
      </c>
      <c r="G171" s="117"/>
      <c r="H171" s="117"/>
      <c r="I171" s="117"/>
      <c r="J171" s="117"/>
      <c r="K171" s="117"/>
      <c r="L171" s="117"/>
    </row>
    <row r="172" spans="1:12" ht="16.5" customHeight="1" hidden="1">
      <c r="A172" s="113" t="s">
        <v>791</v>
      </c>
      <c r="B172" s="102" t="s">
        <v>468</v>
      </c>
      <c r="C172" s="102">
        <v>3.65</v>
      </c>
      <c r="D172" s="103">
        <v>2</v>
      </c>
      <c r="E172" s="102">
        <f t="shared" si="25"/>
        <v>7.3</v>
      </c>
      <c r="F172" s="102">
        <v>7.3</v>
      </c>
      <c r="G172" s="117"/>
      <c r="H172" s="117"/>
      <c r="I172" s="117"/>
      <c r="J172" s="117"/>
      <c r="K172" s="117"/>
      <c r="L172" s="117"/>
    </row>
    <row r="173" spans="1:12" ht="16.5" customHeight="1" hidden="1">
      <c r="A173" s="113" t="s">
        <v>792</v>
      </c>
      <c r="B173" s="102" t="s">
        <v>686</v>
      </c>
      <c r="C173" s="102">
        <v>4</v>
      </c>
      <c r="D173" s="103">
        <v>60</v>
      </c>
      <c r="E173" s="102">
        <f t="shared" si="25"/>
        <v>240</v>
      </c>
      <c r="F173" s="102">
        <v>240</v>
      </c>
      <c r="G173" s="117"/>
      <c r="H173" s="117"/>
      <c r="I173" s="117"/>
      <c r="J173" s="117"/>
      <c r="K173" s="117"/>
      <c r="L173" s="117"/>
    </row>
    <row r="174" spans="1:12" ht="16.5" customHeight="1" hidden="1">
      <c r="A174" s="113" t="s">
        <v>793</v>
      </c>
      <c r="B174" s="102" t="s">
        <v>686</v>
      </c>
      <c r="C174" s="102">
        <v>0</v>
      </c>
      <c r="D174" s="103">
        <v>180</v>
      </c>
      <c r="E174" s="102">
        <f t="shared" si="25"/>
        <v>0</v>
      </c>
      <c r="F174" s="102">
        <v>0</v>
      </c>
      <c r="G174" s="117"/>
      <c r="H174" s="117"/>
      <c r="I174" s="117"/>
      <c r="J174" s="117"/>
      <c r="K174" s="117"/>
      <c r="L174" s="117"/>
    </row>
    <row r="175" spans="1:12" ht="16.5" customHeight="1" hidden="1">
      <c r="A175" s="113" t="s">
        <v>794</v>
      </c>
      <c r="B175" s="102" t="s">
        <v>672</v>
      </c>
      <c r="C175" s="102">
        <v>6</v>
      </c>
      <c r="D175" s="103">
        <v>3</v>
      </c>
      <c r="E175" s="102">
        <f t="shared" si="25"/>
        <v>18</v>
      </c>
      <c r="F175" s="102"/>
      <c r="G175" s="117"/>
      <c r="H175" s="117"/>
      <c r="I175" s="117"/>
      <c r="J175" s="117"/>
      <c r="K175" s="104">
        <v>18</v>
      </c>
      <c r="L175" s="117"/>
    </row>
    <row r="176" spans="1:12" ht="16.5" customHeight="1" hidden="1">
      <c r="A176" s="113"/>
      <c r="B176" s="102"/>
      <c r="C176" s="102">
        <v>0</v>
      </c>
      <c r="D176" s="103"/>
      <c r="E176" s="102">
        <f t="shared" si="25"/>
        <v>0</v>
      </c>
      <c r="F176" s="104"/>
      <c r="G176" s="117"/>
      <c r="H176" s="117"/>
      <c r="I176" s="117"/>
      <c r="J176" s="117"/>
      <c r="K176" s="117"/>
      <c r="L176" s="117"/>
    </row>
    <row r="177" spans="1:12" s="83" customFormat="1" ht="16.5" customHeight="1" hidden="1">
      <c r="A177" s="108" t="s">
        <v>795</v>
      </c>
      <c r="B177" s="109"/>
      <c r="C177" s="97">
        <v>0</v>
      </c>
      <c r="D177" s="93">
        <v>0</v>
      </c>
      <c r="E177" s="97">
        <f t="shared" si="25"/>
        <v>719.8199999999999</v>
      </c>
      <c r="F177" s="97">
        <f aca="true" t="shared" si="26" ref="F177:L177">F178+F191</f>
        <v>529.42</v>
      </c>
      <c r="G177" s="97">
        <f t="shared" si="26"/>
        <v>0</v>
      </c>
      <c r="H177" s="97">
        <f t="shared" si="26"/>
        <v>0</v>
      </c>
      <c r="I177" s="97">
        <f t="shared" si="26"/>
        <v>175</v>
      </c>
      <c r="J177" s="97">
        <f t="shared" si="26"/>
        <v>0</v>
      </c>
      <c r="K177" s="97">
        <f t="shared" si="26"/>
        <v>15.4</v>
      </c>
      <c r="L177" s="97">
        <f t="shared" si="26"/>
        <v>0</v>
      </c>
    </row>
    <row r="178" spans="1:12" s="83" customFormat="1" ht="16.5" customHeight="1" hidden="1">
      <c r="A178" s="108" t="s">
        <v>796</v>
      </c>
      <c r="B178" s="109"/>
      <c r="C178" s="97">
        <v>0</v>
      </c>
      <c r="D178" s="93">
        <v>0</v>
      </c>
      <c r="E178" s="97">
        <f t="shared" si="25"/>
        <v>704.42</v>
      </c>
      <c r="F178" s="97">
        <f aca="true" t="shared" si="27" ref="F178:L178">SUM(F179:F190)</f>
        <v>529.42</v>
      </c>
      <c r="G178" s="97">
        <f t="shared" si="27"/>
        <v>0</v>
      </c>
      <c r="H178" s="97">
        <f t="shared" si="27"/>
        <v>0</v>
      </c>
      <c r="I178" s="97">
        <f t="shared" si="27"/>
        <v>175</v>
      </c>
      <c r="J178" s="97">
        <f t="shared" si="27"/>
        <v>0</v>
      </c>
      <c r="K178" s="97">
        <f t="shared" si="27"/>
        <v>0</v>
      </c>
      <c r="L178" s="97">
        <f t="shared" si="27"/>
        <v>0</v>
      </c>
    </row>
    <row r="179" spans="1:12" ht="16.5" customHeight="1" hidden="1">
      <c r="A179" s="100" t="s">
        <v>797</v>
      </c>
      <c r="B179" s="107" t="s">
        <v>369</v>
      </c>
      <c r="C179" s="102">
        <v>4</v>
      </c>
      <c r="D179" s="103">
        <v>40</v>
      </c>
      <c r="E179" s="102">
        <f t="shared" si="25"/>
        <v>160</v>
      </c>
      <c r="F179" s="102">
        <v>60</v>
      </c>
      <c r="G179" s="117"/>
      <c r="H179" s="117"/>
      <c r="I179" s="106">
        <v>100</v>
      </c>
      <c r="J179" s="117"/>
      <c r="K179" s="117"/>
      <c r="L179" s="117"/>
    </row>
    <row r="180" spans="1:12" ht="16.5" customHeight="1" hidden="1">
      <c r="A180" s="110" t="s">
        <v>798</v>
      </c>
      <c r="B180" s="107" t="s">
        <v>531</v>
      </c>
      <c r="C180" s="102">
        <v>26</v>
      </c>
      <c r="D180" s="103">
        <v>5</v>
      </c>
      <c r="E180" s="102">
        <f t="shared" si="25"/>
        <v>130</v>
      </c>
      <c r="F180" s="102">
        <v>90</v>
      </c>
      <c r="G180" s="117"/>
      <c r="H180" s="117"/>
      <c r="I180" s="106">
        <v>40</v>
      </c>
      <c r="J180" s="117"/>
      <c r="K180" s="117"/>
      <c r="L180" s="117"/>
    </row>
    <row r="181" spans="1:12" ht="16.5" customHeight="1" hidden="1">
      <c r="A181" s="110" t="s">
        <v>799</v>
      </c>
      <c r="B181" s="107" t="s">
        <v>531</v>
      </c>
      <c r="C181" s="102">
        <v>25.5</v>
      </c>
      <c r="D181" s="103">
        <v>5</v>
      </c>
      <c r="E181" s="102">
        <f t="shared" si="25"/>
        <v>127.5</v>
      </c>
      <c r="F181" s="102">
        <v>92.5</v>
      </c>
      <c r="G181" s="117"/>
      <c r="H181" s="117"/>
      <c r="I181" s="106">
        <v>35</v>
      </c>
      <c r="J181" s="117"/>
      <c r="K181" s="117"/>
      <c r="L181" s="117"/>
    </row>
    <row r="182" spans="1:12" ht="16.5" customHeight="1" hidden="1">
      <c r="A182" s="110" t="s">
        <v>800</v>
      </c>
      <c r="B182" s="107" t="s">
        <v>531</v>
      </c>
      <c r="C182" s="102">
        <v>1</v>
      </c>
      <c r="D182" s="103">
        <v>5</v>
      </c>
      <c r="E182" s="102">
        <f t="shared" si="25"/>
        <v>5</v>
      </c>
      <c r="F182" s="102">
        <v>5</v>
      </c>
      <c r="G182" s="117"/>
      <c r="H182" s="117"/>
      <c r="I182" s="117"/>
      <c r="J182" s="117"/>
      <c r="K182" s="117"/>
      <c r="L182" s="117"/>
    </row>
    <row r="183" spans="1:12" ht="16.5" customHeight="1" hidden="1">
      <c r="A183" s="118" t="s">
        <v>801</v>
      </c>
      <c r="B183" s="107" t="s">
        <v>15</v>
      </c>
      <c r="C183" s="102">
        <v>5</v>
      </c>
      <c r="D183" s="103">
        <v>40</v>
      </c>
      <c r="E183" s="102">
        <f t="shared" si="25"/>
        <v>200</v>
      </c>
      <c r="F183" s="102">
        <v>200</v>
      </c>
      <c r="G183" s="117"/>
      <c r="H183" s="117"/>
      <c r="I183" s="117"/>
      <c r="J183" s="117"/>
      <c r="K183" s="117"/>
      <c r="L183" s="117"/>
    </row>
    <row r="184" spans="1:12" ht="16.5" customHeight="1" hidden="1">
      <c r="A184" s="118" t="s">
        <v>802</v>
      </c>
      <c r="B184" s="107" t="s">
        <v>531</v>
      </c>
      <c r="C184" s="102">
        <v>1</v>
      </c>
      <c r="D184" s="103">
        <v>5</v>
      </c>
      <c r="E184" s="102">
        <f t="shared" si="25"/>
        <v>5</v>
      </c>
      <c r="F184" s="102">
        <v>5</v>
      </c>
      <c r="G184" s="117"/>
      <c r="H184" s="117"/>
      <c r="I184" s="117"/>
      <c r="J184" s="117"/>
      <c r="K184" s="117"/>
      <c r="L184" s="117"/>
    </row>
    <row r="185" spans="1:12" ht="16.5" customHeight="1" hidden="1">
      <c r="A185" s="110" t="s">
        <v>803</v>
      </c>
      <c r="B185" s="107" t="s">
        <v>566</v>
      </c>
      <c r="C185" s="102">
        <v>600</v>
      </c>
      <c r="D185" s="103">
        <v>0.02</v>
      </c>
      <c r="E185" s="102">
        <f t="shared" si="25"/>
        <v>12</v>
      </c>
      <c r="F185" s="102">
        <v>12</v>
      </c>
      <c r="G185" s="117"/>
      <c r="H185" s="117"/>
      <c r="I185" s="117"/>
      <c r="J185" s="117"/>
      <c r="K185" s="117"/>
      <c r="L185" s="117"/>
    </row>
    <row r="186" spans="1:12" ht="16.5" customHeight="1" hidden="1">
      <c r="A186" s="110" t="s">
        <v>804</v>
      </c>
      <c r="B186" s="107" t="s">
        <v>369</v>
      </c>
      <c r="C186" s="102">
        <v>1</v>
      </c>
      <c r="D186" s="103">
        <v>20</v>
      </c>
      <c r="E186" s="102">
        <f t="shared" si="25"/>
        <v>20</v>
      </c>
      <c r="F186" s="102">
        <v>20</v>
      </c>
      <c r="G186" s="117"/>
      <c r="H186" s="117"/>
      <c r="I186" s="117"/>
      <c r="J186" s="117"/>
      <c r="K186" s="117"/>
      <c r="L186" s="117"/>
    </row>
    <row r="187" spans="1:12" ht="16.5" customHeight="1" hidden="1">
      <c r="A187" s="110" t="s">
        <v>805</v>
      </c>
      <c r="B187" s="107" t="s">
        <v>566</v>
      </c>
      <c r="C187" s="102">
        <v>200</v>
      </c>
      <c r="D187" s="103">
        <v>40</v>
      </c>
      <c r="E187" s="102">
        <f t="shared" si="25"/>
        <v>40</v>
      </c>
      <c r="F187" s="102">
        <v>40</v>
      </c>
      <c r="G187" s="117"/>
      <c r="H187" s="117"/>
      <c r="I187" s="117"/>
      <c r="J187" s="117"/>
      <c r="K187" s="117"/>
      <c r="L187" s="117"/>
    </row>
    <row r="188" spans="1:12" ht="16.5" customHeight="1" hidden="1">
      <c r="A188" s="110" t="s">
        <v>806</v>
      </c>
      <c r="B188" s="107" t="s">
        <v>531</v>
      </c>
      <c r="C188" s="102">
        <v>0</v>
      </c>
      <c r="D188" s="103">
        <v>5</v>
      </c>
      <c r="E188" s="102">
        <f t="shared" si="25"/>
        <v>0</v>
      </c>
      <c r="F188" s="102">
        <v>0</v>
      </c>
      <c r="G188" s="117"/>
      <c r="H188" s="117"/>
      <c r="I188" s="117"/>
      <c r="J188" s="117"/>
      <c r="K188" s="117"/>
      <c r="L188" s="117"/>
    </row>
    <row r="189" spans="1:12" ht="16.5" customHeight="1" hidden="1">
      <c r="A189" s="110" t="s">
        <v>807</v>
      </c>
      <c r="B189" s="107" t="s">
        <v>15</v>
      </c>
      <c r="C189" s="102">
        <v>1</v>
      </c>
      <c r="D189" s="103">
        <v>2.4</v>
      </c>
      <c r="E189" s="102">
        <f t="shared" si="25"/>
        <v>2.4</v>
      </c>
      <c r="F189" s="102">
        <v>2.4</v>
      </c>
      <c r="G189" s="117"/>
      <c r="H189" s="117"/>
      <c r="I189" s="117"/>
      <c r="J189" s="117"/>
      <c r="K189" s="117"/>
      <c r="L189" s="117"/>
    </row>
    <row r="190" spans="1:12" ht="16.5" customHeight="1" hidden="1">
      <c r="A190" s="110" t="s">
        <v>808</v>
      </c>
      <c r="B190" s="107" t="s">
        <v>686</v>
      </c>
      <c r="C190" s="102">
        <v>1</v>
      </c>
      <c r="D190" s="103">
        <v>2.52</v>
      </c>
      <c r="E190" s="102">
        <f t="shared" si="25"/>
        <v>2.52</v>
      </c>
      <c r="F190" s="102">
        <v>2.52</v>
      </c>
      <c r="G190" s="117"/>
      <c r="H190" s="117"/>
      <c r="I190" s="117"/>
      <c r="J190" s="117"/>
      <c r="K190" s="117"/>
      <c r="L190" s="117"/>
    </row>
    <row r="191" spans="1:12" s="83" customFormat="1" ht="16.5" customHeight="1" hidden="1">
      <c r="A191" s="111" t="s">
        <v>809</v>
      </c>
      <c r="B191" s="109"/>
      <c r="C191" s="97">
        <v>0</v>
      </c>
      <c r="D191" s="93">
        <v>0</v>
      </c>
      <c r="E191" s="97">
        <f t="shared" si="25"/>
        <v>15.4</v>
      </c>
      <c r="F191" s="97">
        <f aca="true" t="shared" si="28" ref="F191:L191">SUM(F192:F193)</f>
        <v>0</v>
      </c>
      <c r="G191" s="97">
        <f t="shared" si="28"/>
        <v>0</v>
      </c>
      <c r="H191" s="97">
        <f t="shared" si="28"/>
        <v>0</v>
      </c>
      <c r="I191" s="97">
        <f t="shared" si="28"/>
        <v>0</v>
      </c>
      <c r="J191" s="97">
        <f t="shared" si="28"/>
        <v>0</v>
      </c>
      <c r="K191" s="97">
        <f t="shared" si="28"/>
        <v>15.4</v>
      </c>
      <c r="L191" s="97">
        <f t="shared" si="28"/>
        <v>0</v>
      </c>
    </row>
    <row r="192" spans="1:12" ht="16.5" customHeight="1" hidden="1">
      <c r="A192" s="100" t="s">
        <v>810</v>
      </c>
      <c r="B192" s="107" t="s">
        <v>15</v>
      </c>
      <c r="C192" s="102">
        <v>3</v>
      </c>
      <c r="D192" s="103">
        <v>5</v>
      </c>
      <c r="E192" s="102">
        <f t="shared" si="25"/>
        <v>15</v>
      </c>
      <c r="F192" s="104"/>
      <c r="G192" s="117"/>
      <c r="H192" s="117"/>
      <c r="I192" s="104"/>
      <c r="J192" s="117"/>
      <c r="K192" s="104">
        <v>15</v>
      </c>
      <c r="L192" s="117"/>
    </row>
    <row r="193" spans="1:12" ht="16.5" customHeight="1" hidden="1">
      <c r="A193" s="118" t="s">
        <v>811</v>
      </c>
      <c r="B193" s="107" t="s">
        <v>566</v>
      </c>
      <c r="C193" s="102">
        <v>4</v>
      </c>
      <c r="D193" s="103">
        <v>0.1</v>
      </c>
      <c r="E193" s="102">
        <f t="shared" si="25"/>
        <v>0.4</v>
      </c>
      <c r="F193" s="104"/>
      <c r="G193" s="117"/>
      <c r="H193" s="117"/>
      <c r="I193" s="117"/>
      <c r="J193" s="117"/>
      <c r="K193" s="104">
        <v>0.4</v>
      </c>
      <c r="L193" s="117"/>
    </row>
    <row r="194" spans="1:12" ht="16.5" customHeight="1" hidden="1">
      <c r="A194" s="118"/>
      <c r="B194" s="107"/>
      <c r="C194" s="102">
        <v>0</v>
      </c>
      <c r="D194" s="103"/>
      <c r="E194" s="102">
        <f t="shared" si="25"/>
        <v>0</v>
      </c>
      <c r="F194" s="104"/>
      <c r="G194" s="117"/>
      <c r="H194" s="117"/>
      <c r="I194" s="117"/>
      <c r="J194" s="117"/>
      <c r="K194" s="117"/>
      <c r="L194" s="117"/>
    </row>
    <row r="195" spans="1:12" s="83" customFormat="1" ht="16.5" customHeight="1">
      <c r="A195" s="108" t="s">
        <v>812</v>
      </c>
      <c r="B195" s="109"/>
      <c r="C195" s="97">
        <v>0</v>
      </c>
      <c r="D195" s="93">
        <v>0</v>
      </c>
      <c r="E195" s="97">
        <f t="shared" si="25"/>
        <v>537</v>
      </c>
      <c r="F195" s="97">
        <f aca="true" t="shared" si="29" ref="F195:L195">SUM(F196:F199)</f>
        <v>537</v>
      </c>
      <c r="G195" s="97">
        <f t="shared" si="29"/>
        <v>0</v>
      </c>
      <c r="H195" s="97">
        <f t="shared" si="29"/>
        <v>0</v>
      </c>
      <c r="I195" s="97">
        <f t="shared" si="29"/>
        <v>0</v>
      </c>
      <c r="J195" s="97">
        <f t="shared" si="29"/>
        <v>0</v>
      </c>
      <c r="K195" s="97">
        <f t="shared" si="29"/>
        <v>0</v>
      </c>
      <c r="L195" s="97">
        <f t="shared" si="29"/>
        <v>0</v>
      </c>
    </row>
    <row r="196" spans="1:12" ht="16.5" customHeight="1">
      <c r="A196" s="477" t="s">
        <v>813</v>
      </c>
      <c r="B196" s="107" t="s">
        <v>369</v>
      </c>
      <c r="C196" s="102">
        <v>10</v>
      </c>
      <c r="D196" s="103">
        <v>40</v>
      </c>
      <c r="E196" s="102">
        <f t="shared" si="25"/>
        <v>400</v>
      </c>
      <c r="F196" s="102">
        <v>400</v>
      </c>
      <c r="G196" s="117"/>
      <c r="H196" s="117"/>
      <c r="I196" s="117"/>
      <c r="J196" s="117"/>
      <c r="K196" s="117"/>
      <c r="L196" s="117"/>
    </row>
    <row r="197" spans="1:12" ht="16.5" customHeight="1">
      <c r="A197" s="477"/>
      <c r="B197" s="107" t="s">
        <v>566</v>
      </c>
      <c r="C197" s="102">
        <v>570</v>
      </c>
      <c r="D197" s="103">
        <v>114</v>
      </c>
      <c r="E197" s="102">
        <f t="shared" si="25"/>
        <v>114</v>
      </c>
      <c r="F197" s="102">
        <v>114</v>
      </c>
      <c r="G197" s="117"/>
      <c r="H197" s="117"/>
      <c r="I197" s="117"/>
      <c r="J197" s="117"/>
      <c r="K197" s="117"/>
      <c r="L197" s="117"/>
    </row>
    <row r="198" spans="1:12" ht="16.5" customHeight="1">
      <c r="A198" s="113" t="s">
        <v>814</v>
      </c>
      <c r="B198" s="107" t="s">
        <v>531</v>
      </c>
      <c r="C198" s="102">
        <v>3</v>
      </c>
      <c r="D198" s="103">
        <v>5</v>
      </c>
      <c r="E198" s="102">
        <f t="shared" si="25"/>
        <v>15</v>
      </c>
      <c r="F198" s="102">
        <v>15</v>
      </c>
      <c r="G198" s="117"/>
      <c r="H198" s="117"/>
      <c r="I198" s="117"/>
      <c r="J198" s="117"/>
      <c r="K198" s="117"/>
      <c r="L198" s="117"/>
    </row>
    <row r="199" spans="1:12" ht="16.5" customHeight="1">
      <c r="A199" s="113" t="s">
        <v>815</v>
      </c>
      <c r="B199" s="107" t="s">
        <v>686</v>
      </c>
      <c r="C199" s="102">
        <v>4</v>
      </c>
      <c r="D199" s="103">
        <v>2</v>
      </c>
      <c r="E199" s="102">
        <f t="shared" si="25"/>
        <v>8</v>
      </c>
      <c r="F199" s="104">
        <v>8</v>
      </c>
      <c r="G199" s="117"/>
      <c r="H199" s="117"/>
      <c r="I199" s="104"/>
      <c r="J199" s="117"/>
      <c r="K199" s="104"/>
      <c r="L199" s="117"/>
    </row>
  </sheetData>
  <sheetProtection/>
  <mergeCells count="22">
    <mergeCell ref="A53:A54"/>
    <mergeCell ref="A157:A159"/>
    <mergeCell ref="A160:A162"/>
    <mergeCell ref="A164:A165"/>
    <mergeCell ref="A196:A197"/>
    <mergeCell ref="B3:B6"/>
    <mergeCell ref="A19:A20"/>
    <mergeCell ref="A21:A22"/>
    <mergeCell ref="A23:A24"/>
    <mergeCell ref="A25:A26"/>
    <mergeCell ref="A27:A28"/>
    <mergeCell ref="A34:A35"/>
    <mergeCell ref="A2:L2"/>
    <mergeCell ref="F3:L3"/>
    <mergeCell ref="F4:K4"/>
    <mergeCell ref="F5:H5"/>
    <mergeCell ref="I5:K5"/>
    <mergeCell ref="A3:A6"/>
    <mergeCell ref="C3:C6"/>
    <mergeCell ref="D3:D6"/>
    <mergeCell ref="E3:E6"/>
    <mergeCell ref="L4:L5"/>
  </mergeCells>
  <printOptions horizontalCentered="1"/>
  <pageMargins left="0.25" right="0.25" top="0.75" bottom="0.75" header="0.3" footer="0.3"/>
  <pageSetup horizontalDpi="1200" verticalDpi="1200" orientation="portrait" paperSize="9" scale="57" r:id="rId1"/>
  <rowBreaks count="2" manualBreakCount="2">
    <brk id="129" max="18" man="1"/>
    <brk id="173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87"/>
  <sheetViews>
    <sheetView showZeros="0" view="pageBreakPreview" zoomScale="90" zoomScaleSheetLayoutView="90" zoomScalePageLayoutView="0" workbookViewId="0" topLeftCell="A1">
      <selection activeCell="W24" sqref="W24"/>
    </sheetView>
  </sheetViews>
  <sheetFormatPr defaultColWidth="9.00390625" defaultRowHeight="13.5"/>
  <cols>
    <col min="1" max="1" width="48.125" style="34" bestFit="1" customWidth="1"/>
    <col min="2" max="2" width="6.75390625" style="35" bestFit="1" customWidth="1"/>
    <col min="3" max="3" width="13.00390625" style="35" bestFit="1" customWidth="1"/>
    <col min="4" max="4" width="7.125" style="35" bestFit="1" customWidth="1"/>
    <col min="5" max="5" width="12.00390625" style="35" bestFit="1" customWidth="1"/>
    <col min="6" max="6" width="15.125" style="35" bestFit="1" customWidth="1"/>
    <col min="7" max="8" width="12.00390625" style="35" bestFit="1" customWidth="1"/>
    <col min="9" max="11" width="3.50390625" style="35" bestFit="1" customWidth="1"/>
    <col min="12" max="12" width="5.25390625" style="35" bestFit="1" customWidth="1"/>
    <col min="13" max="15" width="3.50390625" style="35" bestFit="1" customWidth="1"/>
    <col min="16" max="18" width="5.25390625" style="35" bestFit="1" customWidth="1"/>
    <col min="19" max="16384" width="9.00390625" style="36" customWidth="1"/>
  </cols>
  <sheetData>
    <row r="1" spans="1:18" s="27" customFormat="1" ht="18.75">
      <c r="A1" s="37" t="s">
        <v>654</v>
      </c>
      <c r="B1" s="38"/>
      <c r="C1" s="38"/>
      <c r="D1" s="38"/>
      <c r="E1" s="38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27" customFormat="1" ht="22.5">
      <c r="A2" s="480" t="s">
        <v>816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</row>
    <row r="3" spans="1:18" ht="13.5">
      <c r="A3" s="483" t="s">
        <v>326</v>
      </c>
      <c r="B3" s="484" t="s">
        <v>3</v>
      </c>
      <c r="C3" s="485" t="s">
        <v>353</v>
      </c>
      <c r="D3" s="485" t="s">
        <v>656</v>
      </c>
      <c r="E3" s="485" t="s">
        <v>354</v>
      </c>
      <c r="F3" s="481" t="s">
        <v>331</v>
      </c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</row>
    <row r="4" spans="1:18" ht="13.5">
      <c r="A4" s="483"/>
      <c r="B4" s="484"/>
      <c r="C4" s="485"/>
      <c r="D4" s="485"/>
      <c r="E4" s="485"/>
      <c r="F4" s="482" t="s">
        <v>332</v>
      </c>
      <c r="G4" s="482"/>
      <c r="H4" s="482"/>
      <c r="I4" s="482"/>
      <c r="J4" s="482"/>
      <c r="K4" s="482"/>
      <c r="L4" s="482"/>
      <c r="M4" s="482"/>
      <c r="N4" s="482"/>
      <c r="O4" s="482" t="s">
        <v>333</v>
      </c>
      <c r="P4" s="482"/>
      <c r="Q4" s="482"/>
      <c r="R4" s="482"/>
    </row>
    <row r="5" spans="1:18" ht="13.5">
      <c r="A5" s="483"/>
      <c r="B5" s="484"/>
      <c r="C5" s="485"/>
      <c r="D5" s="485"/>
      <c r="E5" s="485"/>
      <c r="F5" s="482" t="s">
        <v>334</v>
      </c>
      <c r="G5" s="482" t="s">
        <v>335</v>
      </c>
      <c r="H5" s="482"/>
      <c r="I5" s="482"/>
      <c r="J5" s="482"/>
      <c r="K5" s="482" t="s">
        <v>658</v>
      </c>
      <c r="L5" s="482"/>
      <c r="M5" s="482"/>
      <c r="N5" s="482"/>
      <c r="O5" s="482"/>
      <c r="P5" s="482"/>
      <c r="Q5" s="482"/>
      <c r="R5" s="482"/>
    </row>
    <row r="6" spans="1:18" ht="24">
      <c r="A6" s="483"/>
      <c r="B6" s="484"/>
      <c r="C6" s="485"/>
      <c r="D6" s="485"/>
      <c r="E6" s="485"/>
      <c r="F6" s="482"/>
      <c r="G6" s="40" t="s">
        <v>168</v>
      </c>
      <c r="H6" s="40" t="s">
        <v>817</v>
      </c>
      <c r="I6" s="40" t="s">
        <v>818</v>
      </c>
      <c r="J6" s="40" t="s">
        <v>339</v>
      </c>
      <c r="K6" s="40" t="s">
        <v>168</v>
      </c>
      <c r="L6" s="40" t="s">
        <v>817</v>
      </c>
      <c r="M6" s="40" t="s">
        <v>818</v>
      </c>
      <c r="N6" s="40" t="s">
        <v>339</v>
      </c>
      <c r="O6" s="40" t="s">
        <v>168</v>
      </c>
      <c r="P6" s="40" t="s">
        <v>340</v>
      </c>
      <c r="Q6" s="40" t="s">
        <v>341</v>
      </c>
      <c r="R6" s="40" t="s">
        <v>342</v>
      </c>
    </row>
    <row r="7" spans="1:18" s="28" customFormat="1" ht="13.5">
      <c r="A7" s="41" t="s">
        <v>168</v>
      </c>
      <c r="B7" s="42"/>
      <c r="C7" s="43"/>
      <c r="D7" s="43"/>
      <c r="E7" s="42">
        <f>E8+E32</f>
        <v>976229.1599999999</v>
      </c>
      <c r="F7" s="42">
        <f>F8+F32</f>
        <v>976229.1599999999</v>
      </c>
      <c r="G7" s="42">
        <f>G8+G32</f>
        <v>976229.1599999999</v>
      </c>
      <c r="H7" s="42">
        <f>H8+H32</f>
        <v>976229.1599999999</v>
      </c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s="29" customFormat="1" ht="13.5">
      <c r="A8" s="44" t="s">
        <v>819</v>
      </c>
      <c r="B8" s="45"/>
      <c r="C8" s="45"/>
      <c r="D8" s="45"/>
      <c r="E8" s="45">
        <f>SUM(E11:E19)</f>
        <v>612300</v>
      </c>
      <c r="F8" s="45">
        <f>SUM(F11:F19)</f>
        <v>612300</v>
      </c>
      <c r="G8" s="45">
        <f>SUM(G11:G19)</f>
        <v>612300</v>
      </c>
      <c r="H8" s="45">
        <f>SUM(H11:H19)</f>
        <v>612300</v>
      </c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27" customFormat="1" ht="13.5" hidden="1">
      <c r="A9" s="46" t="s">
        <v>820</v>
      </c>
      <c r="B9" s="47" t="s">
        <v>468</v>
      </c>
      <c r="C9" s="48"/>
      <c r="D9" s="48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27" customFormat="1" ht="13.5" hidden="1">
      <c r="A10" s="30" t="s">
        <v>821</v>
      </c>
      <c r="B10" s="47" t="s">
        <v>468</v>
      </c>
      <c r="C10" s="48"/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13.5">
      <c r="A11" s="46" t="s">
        <v>822</v>
      </c>
      <c r="B11" s="47" t="s">
        <v>468</v>
      </c>
      <c r="C11" s="48"/>
      <c r="D11" s="48"/>
      <c r="E11" s="48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3.5">
      <c r="A12" s="30" t="s">
        <v>823</v>
      </c>
      <c r="B12" s="51" t="s">
        <v>468</v>
      </c>
      <c r="C12" s="51">
        <v>1592.3566878980891</v>
      </c>
      <c r="D12" s="51">
        <v>94.2</v>
      </c>
      <c r="E12" s="51">
        <v>150000</v>
      </c>
      <c r="F12" s="51">
        <v>150000</v>
      </c>
      <c r="G12" s="51">
        <v>150000</v>
      </c>
      <c r="H12" s="51">
        <v>150000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3.5">
      <c r="A13" s="30" t="s">
        <v>824</v>
      </c>
      <c r="B13" s="51" t="s">
        <v>468</v>
      </c>
      <c r="C13" s="51">
        <v>1000</v>
      </c>
      <c r="D13" s="51">
        <v>31.8</v>
      </c>
      <c r="E13" s="51">
        <v>31800</v>
      </c>
      <c r="F13" s="51">
        <v>31800</v>
      </c>
      <c r="G13" s="51">
        <v>31800</v>
      </c>
      <c r="H13" s="51">
        <v>31800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3.5">
      <c r="A14" s="30" t="s">
        <v>825</v>
      </c>
      <c r="B14" s="51" t="s">
        <v>468</v>
      </c>
      <c r="C14" s="51">
        <v>10000</v>
      </c>
      <c r="D14" s="51">
        <v>8.8</v>
      </c>
      <c r="E14" s="51">
        <v>88000</v>
      </c>
      <c r="F14" s="51">
        <v>88000</v>
      </c>
      <c r="G14" s="51">
        <v>88000</v>
      </c>
      <c r="H14" s="51">
        <v>88000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3.5">
      <c r="A15" s="30" t="s">
        <v>826</v>
      </c>
      <c r="B15" s="51" t="s">
        <v>468</v>
      </c>
      <c r="C15" s="51">
        <v>1000</v>
      </c>
      <c r="D15" s="51">
        <v>20</v>
      </c>
      <c r="E15" s="51">
        <v>20000</v>
      </c>
      <c r="F15" s="51">
        <v>20000</v>
      </c>
      <c r="G15" s="51">
        <v>20000</v>
      </c>
      <c r="H15" s="51">
        <v>20000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3.5">
      <c r="A16" s="30" t="s">
        <v>827</v>
      </c>
      <c r="B16" s="51" t="s">
        <v>468</v>
      </c>
      <c r="C16" s="51">
        <v>1000</v>
      </c>
      <c r="D16" s="51">
        <v>87</v>
      </c>
      <c r="E16" s="51">
        <v>87000</v>
      </c>
      <c r="F16" s="51">
        <v>87000</v>
      </c>
      <c r="G16" s="51">
        <v>87000</v>
      </c>
      <c r="H16" s="51">
        <v>87000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3.5">
      <c r="A17" s="30" t="s">
        <v>828</v>
      </c>
      <c r="B17" s="51" t="s">
        <v>468</v>
      </c>
      <c r="C17" s="51">
        <v>750</v>
      </c>
      <c r="D17" s="51">
        <v>40</v>
      </c>
      <c r="E17" s="51">
        <v>30000</v>
      </c>
      <c r="F17" s="51">
        <v>30000</v>
      </c>
      <c r="G17" s="51">
        <v>30000</v>
      </c>
      <c r="H17" s="51">
        <v>30000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3.5">
      <c r="A18" s="30" t="s">
        <v>829</v>
      </c>
      <c r="B18" s="51" t="s">
        <v>468</v>
      </c>
      <c r="C18" s="51">
        <v>10000</v>
      </c>
      <c r="D18" s="51">
        <v>6</v>
      </c>
      <c r="E18" s="51">
        <v>60000</v>
      </c>
      <c r="F18" s="51">
        <v>60000</v>
      </c>
      <c r="G18" s="51">
        <v>60000</v>
      </c>
      <c r="H18" s="51">
        <v>60000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33.75" customHeight="1">
      <c r="A19" s="52" t="s">
        <v>830</v>
      </c>
      <c r="B19" s="47" t="s">
        <v>468</v>
      </c>
      <c r="C19" s="53">
        <v>1500</v>
      </c>
      <c r="D19" s="51">
        <v>97</v>
      </c>
      <c r="E19" s="51">
        <v>145500</v>
      </c>
      <c r="F19" s="51">
        <v>145500</v>
      </c>
      <c r="G19" s="51">
        <v>145500</v>
      </c>
      <c r="H19" s="51">
        <v>145500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3.5">
      <c r="A20" s="54" t="s">
        <v>831</v>
      </c>
      <c r="B20" s="47" t="s">
        <v>468</v>
      </c>
      <c r="C20" s="55"/>
      <c r="D20" s="55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s="493" customFormat="1" ht="12">
      <c r="A21" s="30" t="s">
        <v>832</v>
      </c>
      <c r="B21" s="51" t="s">
        <v>468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493" customFormat="1" ht="12">
      <c r="A22" s="30" t="s">
        <v>833</v>
      </c>
      <c r="B22" s="51" t="s">
        <v>468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493" customFormat="1" ht="12">
      <c r="A23" s="30" t="s">
        <v>834</v>
      </c>
      <c r="B23" s="51" t="s">
        <v>468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493" customFormat="1" ht="12">
      <c r="A24" s="30" t="s">
        <v>835</v>
      </c>
      <c r="B24" s="51" t="s">
        <v>468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s="493" customFormat="1" ht="12">
      <c r="A25" s="30" t="s">
        <v>836</v>
      </c>
      <c r="B25" s="51" t="s">
        <v>468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493" customFormat="1" ht="12">
      <c r="A26" s="30" t="s">
        <v>837</v>
      </c>
      <c r="B26" s="51" t="s">
        <v>468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13.5">
      <c r="A27" s="58" t="s">
        <v>838</v>
      </c>
      <c r="B27" s="59" t="s">
        <v>468</v>
      </c>
      <c r="C27" s="55"/>
      <c r="D27" s="55"/>
      <c r="E27" s="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s="27" customFormat="1" ht="13.5">
      <c r="A28" s="58" t="s">
        <v>839</v>
      </c>
      <c r="B28" s="59" t="s">
        <v>468</v>
      </c>
      <c r="C28" s="55"/>
      <c r="D28" s="55"/>
      <c r="E28" s="56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ht="13.5">
      <c r="A29" s="58" t="s">
        <v>840</v>
      </c>
      <c r="B29" s="59"/>
      <c r="C29" s="55"/>
      <c r="D29" s="55"/>
      <c r="E29" s="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s="27" customFormat="1" ht="13.5">
      <c r="A30" s="58" t="s">
        <v>841</v>
      </c>
      <c r="B30" s="59"/>
      <c r="C30" s="55"/>
      <c r="D30" s="55"/>
      <c r="E30" s="56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s="31" customFormat="1" ht="26.25" customHeight="1">
      <c r="A31" s="62" t="s">
        <v>842</v>
      </c>
      <c r="B31" s="63"/>
      <c r="C31" s="64"/>
      <c r="D31" s="64"/>
      <c r="E31" s="65">
        <v>21473</v>
      </c>
      <c r="F31" s="66">
        <v>21473</v>
      </c>
      <c r="G31" s="66">
        <v>21473</v>
      </c>
      <c r="H31" s="66">
        <v>21473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1:18" s="32" customFormat="1" ht="13.5">
      <c r="A32" s="44" t="s">
        <v>843</v>
      </c>
      <c r="B32" s="67"/>
      <c r="C32" s="68"/>
      <c r="D32" s="68"/>
      <c r="E32" s="67">
        <f>SUM(E34:E44)</f>
        <v>363929.16</v>
      </c>
      <c r="F32" s="67">
        <f>SUM(F34:F44)</f>
        <v>363929.16</v>
      </c>
      <c r="G32" s="67">
        <f>SUM(G34:G44)</f>
        <v>363929.16</v>
      </c>
      <c r="H32" s="67">
        <f>SUM(H34:H44)</f>
        <v>363929.16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3.5">
      <c r="A33" s="69" t="s">
        <v>844</v>
      </c>
      <c r="B33" s="70"/>
      <c r="C33" s="71"/>
      <c r="D33" s="71"/>
      <c r="E33" s="7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3.5">
      <c r="A34" s="30" t="s">
        <v>845</v>
      </c>
      <c r="B34" s="51" t="s">
        <v>846</v>
      </c>
      <c r="C34" s="51">
        <v>74985.87</v>
      </c>
      <c r="D34" s="51">
        <v>6</v>
      </c>
      <c r="E34" s="51">
        <v>74985.87</v>
      </c>
      <c r="F34" s="51">
        <v>74985.87</v>
      </c>
      <c r="G34" s="51">
        <v>74985.87</v>
      </c>
      <c r="H34" s="51">
        <v>74985.87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3.5">
      <c r="A35" s="30" t="s">
        <v>847</v>
      </c>
      <c r="B35" s="51" t="s">
        <v>846</v>
      </c>
      <c r="C35" s="51">
        <v>78094.29</v>
      </c>
      <c r="D35" s="51">
        <v>5.4</v>
      </c>
      <c r="E35" s="51">
        <v>78094.29</v>
      </c>
      <c r="F35" s="51">
        <v>78094.29</v>
      </c>
      <c r="G35" s="51">
        <v>78094.29</v>
      </c>
      <c r="H35" s="51">
        <v>78094.29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3.5">
      <c r="A36" s="30" t="s">
        <v>848</v>
      </c>
      <c r="B36" s="51" t="s">
        <v>846</v>
      </c>
      <c r="C36" s="51">
        <v>121700</v>
      </c>
      <c r="D36" s="51">
        <v>8.4</v>
      </c>
      <c r="E36" s="51">
        <v>121700</v>
      </c>
      <c r="F36" s="51">
        <v>121700</v>
      </c>
      <c r="G36" s="51">
        <v>121700</v>
      </c>
      <c r="H36" s="51">
        <v>121700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3.5">
      <c r="A37" s="30" t="s">
        <v>849</v>
      </c>
      <c r="B37" s="51" t="s">
        <v>846</v>
      </c>
      <c r="C37" s="51">
        <v>8605</v>
      </c>
      <c r="D37" s="51">
        <v>2</v>
      </c>
      <c r="E37" s="51">
        <v>8605</v>
      </c>
      <c r="F37" s="51">
        <v>8605</v>
      </c>
      <c r="G37" s="51">
        <v>8605</v>
      </c>
      <c r="H37" s="51">
        <v>8605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3.5">
      <c r="A38" s="30" t="s">
        <v>850</v>
      </c>
      <c r="B38" s="51" t="s">
        <v>846</v>
      </c>
      <c r="C38" s="51">
        <v>5167</v>
      </c>
      <c r="D38" s="51">
        <v>0.8</v>
      </c>
      <c r="E38" s="51">
        <v>5167</v>
      </c>
      <c r="F38" s="51">
        <v>5167</v>
      </c>
      <c r="G38" s="51">
        <v>5167</v>
      </c>
      <c r="H38" s="51">
        <v>5167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18" ht="13.5">
      <c r="A39" s="30" t="s">
        <v>851</v>
      </c>
      <c r="B39" s="51" t="s">
        <v>846</v>
      </c>
      <c r="C39" s="51">
        <v>1990</v>
      </c>
      <c r="D39" s="51">
        <v>0.25</v>
      </c>
      <c r="E39" s="51">
        <v>1990</v>
      </c>
      <c r="F39" s="51">
        <v>1990</v>
      </c>
      <c r="G39" s="51">
        <v>1990</v>
      </c>
      <c r="H39" s="51">
        <v>1990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1:18" ht="13.5">
      <c r="A40" s="30" t="s">
        <v>852</v>
      </c>
      <c r="B40" s="51" t="s">
        <v>846</v>
      </c>
      <c r="C40" s="51">
        <v>1276</v>
      </c>
      <c r="D40" s="51">
        <v>0.2</v>
      </c>
      <c r="E40" s="51">
        <v>1276</v>
      </c>
      <c r="F40" s="51">
        <v>1276</v>
      </c>
      <c r="G40" s="51">
        <v>1276</v>
      </c>
      <c r="H40" s="51">
        <v>1276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8" ht="13.5">
      <c r="A41" s="30" t="s">
        <v>853</v>
      </c>
      <c r="B41" s="51" t="s">
        <v>846</v>
      </c>
      <c r="C41" s="51">
        <v>15532</v>
      </c>
      <c r="D41" s="51">
        <v>1.8</v>
      </c>
      <c r="E41" s="51">
        <v>15532</v>
      </c>
      <c r="F41" s="51">
        <v>15532</v>
      </c>
      <c r="G41" s="51">
        <v>15532</v>
      </c>
      <c r="H41" s="51">
        <v>15532</v>
      </c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18" ht="13.5">
      <c r="A42" s="30" t="s">
        <v>854</v>
      </c>
      <c r="B42" s="51" t="s">
        <v>846</v>
      </c>
      <c r="C42" s="51">
        <v>20249</v>
      </c>
      <c r="D42" s="51">
        <v>2.4</v>
      </c>
      <c r="E42" s="51">
        <v>20249</v>
      </c>
      <c r="F42" s="51">
        <v>20249</v>
      </c>
      <c r="G42" s="51">
        <v>20249</v>
      </c>
      <c r="H42" s="51">
        <v>20249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3.5">
      <c r="A43" s="30" t="s">
        <v>855</v>
      </c>
      <c r="B43" s="51" t="s">
        <v>846</v>
      </c>
      <c r="C43" s="51">
        <v>19548</v>
      </c>
      <c r="D43" s="51">
        <v>2</v>
      </c>
      <c r="E43" s="51">
        <v>19548</v>
      </c>
      <c r="F43" s="51">
        <v>19548</v>
      </c>
      <c r="G43" s="51">
        <v>19548</v>
      </c>
      <c r="H43" s="51">
        <v>19548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13.5">
      <c r="A44" s="30" t="s">
        <v>856</v>
      </c>
      <c r="B44" s="51" t="s">
        <v>846</v>
      </c>
      <c r="C44" s="51">
        <v>16782</v>
      </c>
      <c r="D44" s="51">
        <v>2.1</v>
      </c>
      <c r="E44" s="51">
        <v>16782</v>
      </c>
      <c r="F44" s="51">
        <v>16782</v>
      </c>
      <c r="G44" s="51">
        <v>16782</v>
      </c>
      <c r="H44" s="51">
        <v>16782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s="33" customFormat="1" ht="12" hidden="1">
      <c r="A45" s="58" t="s">
        <v>857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3" customFormat="1" ht="12" hidden="1">
      <c r="A46" s="58" t="s">
        <v>858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s="33" customFormat="1" ht="12" hidden="1">
      <c r="A47" s="58" t="s">
        <v>859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s="33" customFormat="1" ht="12" hidden="1">
      <c r="A48" s="58" t="s">
        <v>860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ht="13.5" hidden="1">
      <c r="A49" s="72" t="s">
        <v>861</v>
      </c>
      <c r="B49" s="73"/>
      <c r="C49" s="73"/>
      <c r="D49" s="73"/>
      <c r="E49" s="73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ht="13.5" hidden="1">
      <c r="A50" s="72" t="s">
        <v>862</v>
      </c>
      <c r="B50" s="73"/>
      <c r="C50" s="73"/>
      <c r="D50" s="73"/>
      <c r="E50" s="73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1:18" ht="13.5" hidden="1">
      <c r="A51" s="72" t="s">
        <v>863</v>
      </c>
      <c r="B51" s="73"/>
      <c r="C51" s="73"/>
      <c r="D51" s="73"/>
      <c r="E51" s="73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3.5" hidden="1">
      <c r="A52" s="72" t="s">
        <v>864</v>
      </c>
      <c r="B52" s="73"/>
      <c r="C52" s="73"/>
      <c r="D52" s="73"/>
      <c r="E52" s="73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3.5" hidden="1">
      <c r="A53" s="72" t="s">
        <v>865</v>
      </c>
      <c r="B53" s="73"/>
      <c r="C53" s="73"/>
      <c r="D53" s="73"/>
      <c r="E53" s="73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3.5" hidden="1">
      <c r="A54" s="74" t="s">
        <v>866</v>
      </c>
      <c r="B54" s="73"/>
      <c r="C54" s="73"/>
      <c r="D54" s="73"/>
      <c r="E54" s="73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3.5" hidden="1">
      <c r="A55" s="72" t="s">
        <v>867</v>
      </c>
      <c r="B55" s="73"/>
      <c r="C55" s="73"/>
      <c r="D55" s="73"/>
      <c r="E55" s="73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3.5" hidden="1">
      <c r="A56" s="72" t="s">
        <v>868</v>
      </c>
      <c r="B56" s="73"/>
      <c r="C56" s="73"/>
      <c r="D56" s="73"/>
      <c r="E56" s="73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3.5" hidden="1">
      <c r="A57" s="72" t="s">
        <v>869</v>
      </c>
      <c r="B57" s="73"/>
      <c r="C57" s="73"/>
      <c r="D57" s="73"/>
      <c r="E57" s="73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3.5" hidden="1">
      <c r="A58" s="72" t="s">
        <v>870</v>
      </c>
      <c r="B58" s="73"/>
      <c r="C58" s="73"/>
      <c r="D58" s="73"/>
      <c r="E58" s="73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3.5" hidden="1">
      <c r="A59" s="72" t="s">
        <v>871</v>
      </c>
      <c r="B59" s="73"/>
      <c r="C59" s="73"/>
      <c r="D59" s="73"/>
      <c r="E59" s="73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hidden="1">
      <c r="A60" s="72" t="s">
        <v>872</v>
      </c>
      <c r="B60" s="73"/>
      <c r="C60" s="73"/>
      <c r="D60" s="73"/>
      <c r="E60" s="73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3.5" hidden="1">
      <c r="A61" s="72" t="s">
        <v>873</v>
      </c>
      <c r="B61" s="73"/>
      <c r="C61" s="73"/>
      <c r="D61" s="73"/>
      <c r="E61" s="73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3.5" hidden="1">
      <c r="A62" s="72" t="s">
        <v>874</v>
      </c>
      <c r="B62" s="73"/>
      <c r="C62" s="73"/>
      <c r="D62" s="73"/>
      <c r="E62" s="73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3.5" hidden="1">
      <c r="A63" s="72" t="s">
        <v>875</v>
      </c>
      <c r="B63" s="73"/>
      <c r="C63" s="73"/>
      <c r="D63" s="73"/>
      <c r="E63" s="73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 hidden="1">
      <c r="A64" s="72" t="s">
        <v>876</v>
      </c>
      <c r="B64" s="73"/>
      <c r="C64" s="73"/>
      <c r="D64" s="73"/>
      <c r="E64" s="73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3.5" hidden="1">
      <c r="A65" s="72" t="s">
        <v>877</v>
      </c>
      <c r="B65" s="73"/>
      <c r="C65" s="73"/>
      <c r="D65" s="73"/>
      <c r="E65" s="73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3.5" hidden="1">
      <c r="A66" s="72" t="s">
        <v>878</v>
      </c>
      <c r="B66" s="73"/>
      <c r="C66" s="73"/>
      <c r="D66" s="73"/>
      <c r="E66" s="73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3.5" hidden="1">
      <c r="A67" s="72" t="s">
        <v>879</v>
      </c>
      <c r="B67" s="73"/>
      <c r="C67" s="73"/>
      <c r="D67" s="73"/>
      <c r="E67" s="73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3.5" hidden="1">
      <c r="A68" s="74" t="s">
        <v>880</v>
      </c>
      <c r="B68" s="73"/>
      <c r="C68" s="73"/>
      <c r="D68" s="73"/>
      <c r="E68" s="73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3.5" hidden="1">
      <c r="A69" s="72" t="s">
        <v>881</v>
      </c>
      <c r="B69" s="73"/>
      <c r="C69" s="73"/>
      <c r="D69" s="73"/>
      <c r="E69" s="73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3.5" hidden="1">
      <c r="A70" s="72" t="s">
        <v>882</v>
      </c>
      <c r="B70" s="73"/>
      <c r="C70" s="73"/>
      <c r="D70" s="73"/>
      <c r="E70" s="73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1:18" ht="13.5" hidden="1">
      <c r="A71" s="72" t="s">
        <v>883</v>
      </c>
      <c r="B71" s="73"/>
      <c r="C71" s="73"/>
      <c r="D71" s="73"/>
      <c r="E71" s="73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8" ht="13.5" hidden="1">
      <c r="A72" s="72" t="s">
        <v>884</v>
      </c>
      <c r="B72" s="73"/>
      <c r="C72" s="73"/>
      <c r="D72" s="73"/>
      <c r="E72" s="73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 ht="13.5" hidden="1">
      <c r="A73" s="72" t="s">
        <v>885</v>
      </c>
      <c r="B73" s="73"/>
      <c r="C73" s="73"/>
      <c r="D73" s="73"/>
      <c r="E73" s="73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1:18" ht="13.5" hidden="1">
      <c r="A74" s="72" t="s">
        <v>886</v>
      </c>
      <c r="B74" s="73"/>
      <c r="C74" s="73"/>
      <c r="D74" s="73"/>
      <c r="E74" s="73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1:18" ht="13.5" hidden="1">
      <c r="A75" s="72" t="s">
        <v>887</v>
      </c>
      <c r="B75" s="73"/>
      <c r="C75" s="73"/>
      <c r="D75" s="73"/>
      <c r="E75" s="73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1:18" ht="13.5" hidden="1">
      <c r="A76" s="72" t="s">
        <v>888</v>
      </c>
      <c r="B76" s="73"/>
      <c r="C76" s="73"/>
      <c r="D76" s="73"/>
      <c r="E76" s="73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1:18" ht="13.5" hidden="1">
      <c r="A77" s="72" t="s">
        <v>889</v>
      </c>
      <c r="B77" s="73"/>
      <c r="C77" s="73"/>
      <c r="D77" s="73"/>
      <c r="E77" s="73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1:18" ht="13.5" hidden="1">
      <c r="A78" s="72" t="s">
        <v>890</v>
      </c>
      <c r="B78" s="73"/>
      <c r="C78" s="73"/>
      <c r="D78" s="73"/>
      <c r="E78" s="73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3.5" hidden="1">
      <c r="A79" s="72" t="s">
        <v>891</v>
      </c>
      <c r="B79" s="73"/>
      <c r="C79" s="73"/>
      <c r="D79" s="73"/>
      <c r="E79" s="73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3.5" hidden="1">
      <c r="A80" s="74" t="s">
        <v>892</v>
      </c>
      <c r="B80" s="73"/>
      <c r="C80" s="73"/>
      <c r="D80" s="73"/>
      <c r="E80" s="73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3.5" hidden="1">
      <c r="A81" s="72" t="s">
        <v>893</v>
      </c>
      <c r="B81" s="73"/>
      <c r="C81" s="73"/>
      <c r="D81" s="73"/>
      <c r="E81" s="73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3.5" hidden="1">
      <c r="A82" s="72" t="s">
        <v>894</v>
      </c>
      <c r="B82" s="73"/>
      <c r="C82" s="73"/>
      <c r="D82" s="73"/>
      <c r="E82" s="73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1:5" ht="13.5">
      <c r="A83" s="78"/>
      <c r="B83" s="79"/>
      <c r="C83" s="79"/>
      <c r="D83" s="79"/>
      <c r="E83" s="79"/>
    </row>
    <row r="84" spans="1:5" ht="13.5">
      <c r="A84" s="80"/>
      <c r="B84" s="79"/>
      <c r="C84" s="79"/>
      <c r="D84" s="79"/>
      <c r="E84" s="79"/>
    </row>
    <row r="85" spans="1:5" ht="13.5">
      <c r="A85" s="81"/>
      <c r="B85" s="79"/>
      <c r="C85" s="79"/>
      <c r="D85" s="79"/>
      <c r="E85" s="79"/>
    </row>
    <row r="86" spans="1:5" ht="13.5">
      <c r="A86" s="78"/>
      <c r="B86" s="79"/>
      <c r="C86" s="79"/>
      <c r="D86" s="79"/>
      <c r="E86" s="79"/>
    </row>
    <row r="87" spans="1:5" ht="13.5">
      <c r="A87" s="82"/>
      <c r="B87" s="79"/>
      <c r="C87" s="79"/>
      <c r="D87" s="79"/>
      <c r="E87" s="79"/>
    </row>
  </sheetData>
  <sheetProtection/>
  <mergeCells count="12">
    <mergeCell ref="F5:F6"/>
    <mergeCell ref="O4:R5"/>
    <mergeCell ref="A2:R2"/>
    <mergeCell ref="F3:R3"/>
    <mergeCell ref="F4:N4"/>
    <mergeCell ref="G5:J5"/>
    <mergeCell ref="K5:N5"/>
    <mergeCell ref="A3:A6"/>
    <mergeCell ref="B3:B6"/>
    <mergeCell ref="C3:C6"/>
    <mergeCell ref="D3:D6"/>
    <mergeCell ref="E3:E6"/>
  </mergeCells>
  <printOptions horizontalCentered="1"/>
  <pageMargins left="0.79" right="0.79" top="0.79" bottom="0.79" header="0.51" footer="0.5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2016-01-26T13:24:49Z</cp:lastPrinted>
  <dcterms:created xsi:type="dcterms:W3CDTF">2006-09-13T03:21:00Z</dcterms:created>
  <dcterms:modified xsi:type="dcterms:W3CDTF">2018-09-29T00:58:12Z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